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eviden-my.sharepoint.com/personal/valme_martin_eviden_com/Documents/Documentos/MADRID DIGITAL/01. Sitios Web/Accesibilidad_4464_BOCM/"/>
    </mc:Choice>
  </mc:AlternateContent>
  <xr:revisionPtr revIDLastSave="5" documentId="13_ncr:1_{FECC55F7-00D9-4D3A-B19E-790F5426C46A}" xr6:coauthVersionLast="47" xr6:coauthVersionMax="47" xr10:uidLastSave="{6039D056-08C1-433E-9715-2A12F52AAFAC}"/>
  <bookViews>
    <workbookView xWindow="-108" yWindow="-108" windowWidth="23256" windowHeight="12456" tabRatio="808" firstSheet="4"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D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487" i="14" l="1"/>
  <c r="D527" i="14"/>
  <c r="D107" i="13"/>
  <c r="D31" i="14"/>
  <c r="D71" i="14"/>
  <c r="D183" i="14"/>
  <c r="D223" i="14"/>
  <c r="D335" i="14"/>
  <c r="D375" i="14"/>
  <c r="D639" i="14"/>
  <c r="D679" i="14"/>
  <c r="D70" i="15"/>
  <c r="D148" i="15"/>
  <c r="D183" i="15"/>
  <c r="D261" i="15"/>
  <c r="D296" i="15"/>
  <c r="D110" i="13"/>
  <c r="D30" i="15"/>
  <c r="D108" i="15"/>
  <c r="D186" i="15"/>
  <c r="D221" i="15"/>
  <c r="D299" i="15"/>
  <c r="D334" i="15"/>
  <c r="D108" i="13"/>
  <c r="D30" i="14"/>
  <c r="D70" i="14"/>
  <c r="D110" i="14"/>
  <c r="D182" i="14"/>
  <c r="D222" i="14"/>
  <c r="D262" i="14"/>
  <c r="D334" i="14"/>
  <c r="D374" i="14"/>
  <c r="D414" i="14"/>
  <c r="D486" i="14"/>
  <c r="D526" i="14"/>
  <c r="D566" i="14"/>
  <c r="D638" i="14"/>
  <c r="D678" i="14"/>
  <c r="D718" i="14"/>
  <c r="D71" i="15"/>
  <c r="D106" i="15"/>
  <c r="D184" i="15"/>
  <c r="D262" i="15"/>
  <c r="D297" i="15"/>
  <c r="D69" i="14"/>
  <c r="D109" i="14"/>
  <c r="D221" i="14"/>
  <c r="D261" i="14"/>
  <c r="D373" i="14"/>
  <c r="D413" i="14"/>
  <c r="D525" i="14"/>
  <c r="D565" i="14"/>
  <c r="D677" i="14"/>
  <c r="D717" i="14"/>
  <c r="D72" i="15"/>
  <c r="D107" i="15"/>
  <c r="D185" i="15"/>
  <c r="D220" i="15"/>
  <c r="D298" i="15"/>
  <c r="D32" i="14"/>
  <c r="D72" i="14"/>
  <c r="D144" i="14"/>
  <c r="D184" i="14"/>
  <c r="D224" i="14"/>
  <c r="D296" i="14"/>
  <c r="D336" i="14"/>
  <c r="D376" i="14"/>
  <c r="D448" i="14"/>
  <c r="D488" i="14"/>
  <c r="D528" i="14"/>
  <c r="D600" i="14"/>
  <c r="D640" i="14"/>
  <c r="D680" i="14"/>
  <c r="D68" i="14"/>
  <c r="D108" i="14"/>
  <c r="D148" i="14"/>
  <c r="D220" i="14"/>
  <c r="D260" i="14"/>
  <c r="D300" i="14"/>
  <c r="D372" i="14"/>
  <c r="D412" i="14"/>
  <c r="D452" i="14"/>
  <c r="D524" i="14"/>
  <c r="D564" i="14"/>
  <c r="D604" i="14"/>
  <c r="D676" i="14"/>
  <c r="D716" i="14"/>
  <c r="D33" i="14"/>
  <c r="D145" i="14"/>
  <c r="D185" i="14"/>
  <c r="D297" i="14"/>
  <c r="D337" i="14"/>
  <c r="D449" i="14"/>
  <c r="D489" i="14"/>
  <c r="D601" i="14"/>
  <c r="D641" i="14"/>
  <c r="D33" i="15"/>
  <c r="D68" i="15"/>
  <c r="D146" i="15"/>
  <c r="D224" i="15"/>
  <c r="D259" i="15"/>
  <c r="D337" i="15"/>
  <c r="D107" i="14"/>
  <c r="D147" i="14"/>
  <c r="D259" i="14"/>
  <c r="D299" i="14"/>
  <c r="D411" i="14"/>
  <c r="D451" i="14"/>
  <c r="D563" i="14"/>
  <c r="D603" i="14"/>
  <c r="D715" i="14"/>
  <c r="D31" i="15"/>
  <c r="D109" i="15"/>
  <c r="D144" i="15"/>
  <c r="D222" i="15"/>
  <c r="D300" i="15"/>
  <c r="D335" i="15"/>
  <c r="D106" i="13"/>
  <c r="D34" i="15"/>
  <c r="D69" i="15"/>
  <c r="D147" i="15"/>
  <c r="D182" i="15"/>
  <c r="D260" i="15"/>
  <c r="D338" i="15"/>
  <c r="D34" i="14"/>
  <c r="D106" i="14"/>
  <c r="D146" i="14"/>
  <c r="D186" i="14"/>
  <c r="D258" i="14"/>
  <c r="D298" i="14"/>
  <c r="D338" i="14"/>
  <c r="D410" i="14"/>
  <c r="D450" i="14"/>
  <c r="D490" i="14"/>
  <c r="D562" i="14"/>
  <c r="D602" i="14"/>
  <c r="D642" i="14"/>
  <c r="D714" i="14"/>
  <c r="D32" i="15"/>
  <c r="D110" i="15"/>
  <c r="D145" i="15"/>
  <c r="D223" i="15"/>
  <c r="D258" i="15"/>
  <c r="D336" i="15"/>
  <c r="D304" i="15"/>
  <c r="CG20" i="9"/>
  <c r="DC3" i="19" s="1"/>
  <c r="D224" i="5"/>
  <c r="D238" i="5"/>
  <c r="D228" i="5"/>
  <c r="D1165" i="21"/>
  <c r="D1253" i="22"/>
  <c r="D157" i="14"/>
  <c r="D139" i="21"/>
  <c r="D34" i="13"/>
  <c r="D198" i="18"/>
  <c r="D308" i="15"/>
  <c r="D1249" i="22"/>
  <c r="D51" i="13"/>
  <c r="D70" i="13"/>
  <c r="D82" i="13"/>
  <c r="D90" i="13"/>
  <c r="D668" i="21"/>
  <c r="D672" i="21"/>
  <c r="D723" i="21"/>
  <c r="D424" i="22"/>
  <c r="D1336" i="22"/>
  <c r="D1332" i="22"/>
  <c r="D1873" i="22"/>
  <c r="D927" i="22"/>
  <c r="D911" i="22"/>
  <c r="D907" i="22"/>
  <c r="D943"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31" i="5"/>
  <c r="D91" i="15"/>
  <c r="D155" i="15"/>
  <c r="D163" i="15"/>
  <c r="D190" i="15"/>
  <c r="D201" i="14"/>
  <c r="D193" i="14"/>
  <c r="D543" i="14"/>
  <c r="D50" i="15"/>
  <c r="D150" i="15"/>
  <c r="D162" i="15"/>
  <c r="D35" i="13"/>
  <c r="D75" i="13"/>
  <c r="D381" i="22"/>
  <c r="D767" i="22"/>
  <c r="D553" i="21"/>
  <c r="D557" i="21"/>
  <c r="D1552" i="21"/>
  <c r="D1567" i="21"/>
  <c r="D1695" i="21"/>
  <c r="D1707" i="21"/>
  <c r="D1720" i="21"/>
  <c r="D70" i="5"/>
  <c r="D124" i="5"/>
  <c r="D162" i="5"/>
  <c r="D166" i="5"/>
  <c r="D48" i="18"/>
  <c r="D123" i="18"/>
  <c r="D197" i="18"/>
  <c r="D201" i="18"/>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109" i="22"/>
  <c r="D83" i="13"/>
  <c r="D91" i="13"/>
  <c r="D121" i="13"/>
  <c r="D125" i="13"/>
  <c r="D167" i="14"/>
  <c r="D149" i="14"/>
  <c r="D231" i="14"/>
  <c r="D383" i="14"/>
  <c r="D379" i="14"/>
  <c r="D509" i="14"/>
  <c r="D498" i="14"/>
  <c r="D493" i="14"/>
  <c r="D568" i="14"/>
  <c r="D687" i="14"/>
  <c r="D682" i="14"/>
  <c r="D196" i="15"/>
  <c r="D348" i="15"/>
  <c r="D352" i="15"/>
  <c r="D46" i="22"/>
  <c r="D40" i="22"/>
  <c r="D32"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68" i="13"/>
  <c r="D72"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31" i="13"/>
  <c r="D32" i="13"/>
  <c r="D69" i="13"/>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CM31" i="9" a="1"/>
  <c r="BF31" i="9" a="1"/>
  <c r="Z31" i="9" a="1"/>
  <c r="CH31" i="9" a="1"/>
  <c r="BA31" i="9" a="1"/>
  <c r="U31" i="9" a="1"/>
  <c r="BS31" i="9" a="1"/>
  <c r="G31" i="9" a="1"/>
  <c r="AJ31" i="9" a="1"/>
  <c r="BG31" i="9" a="1"/>
  <c r="CB31" i="9" a="1"/>
  <c r="P31" i="9" a="1"/>
  <c r="CI31" i="9" a="1"/>
  <c r="BB31" i="9" a="1"/>
  <c r="V31" i="9" a="1"/>
  <c r="CC31" i="9" a="1"/>
  <c r="AW31" i="9" a="1"/>
  <c r="Q31" i="9" a="1"/>
  <c r="BK31" i="9" a="1"/>
  <c r="CO31" i="9" a="1"/>
  <c r="AB31" i="9" a="1"/>
  <c r="AY31" i="9" a="1"/>
  <c r="BT31" i="9" a="1"/>
  <c r="H31" i="9" a="1"/>
  <c r="CD31" i="9" a="1"/>
  <c r="AX31" i="9" a="1"/>
  <c r="R31" i="9" a="1"/>
  <c r="BY31" i="9" a="1"/>
  <c r="AS31" i="9" a="1"/>
  <c r="M31" i="9" a="1"/>
  <c r="BC31" i="9" a="1"/>
  <c r="CF31" i="9" a="1"/>
  <c r="T31" i="9" a="1"/>
  <c r="AQ31" i="9" a="1"/>
  <c r="BL31" i="9" a="1"/>
  <c r="BZ31" i="9" a="1"/>
  <c r="AT31" i="9" a="1"/>
  <c r="N31" i="9" a="1"/>
  <c r="BU31" i="9" a="1"/>
  <c r="AO31" i="9" a="1"/>
  <c r="I31" i="9" a="1"/>
  <c r="AU31" i="9" a="1"/>
  <c r="BX31" i="9" a="1"/>
  <c r="L31" i="9" a="1"/>
  <c r="AI31" i="9" a="1"/>
  <c r="BD31" i="9" a="1"/>
  <c r="BV31" i="9" a="1"/>
  <c r="AP31" i="9" a="1"/>
  <c r="J31" i="9" a="1"/>
  <c r="BQ31" i="9" a="1"/>
  <c r="AK31" i="9" a="1"/>
  <c r="E31" i="9" a="1"/>
  <c r="AM31" i="9" a="1"/>
  <c r="BP31" i="9" a="1"/>
  <c r="CN31" i="9" a="1"/>
  <c r="AA31" i="9" a="1"/>
  <c r="AV31" i="9" a="1"/>
  <c r="BR31" i="9" a="1"/>
  <c r="AL31" i="9" a="1"/>
  <c r="F31" i="9" a="1"/>
  <c r="BM31" i="9" a="1"/>
  <c r="AG31" i="9" a="1"/>
  <c r="CR31" i="9" a="1"/>
  <c r="AE31" i="9" a="1"/>
  <c r="BH31" i="9" a="1"/>
  <c r="CE31" i="9" a="1"/>
  <c r="S31" i="9" a="1"/>
  <c r="AN31" i="9" a="1"/>
  <c r="CG31" i="9" a="1"/>
  <c r="BN31" i="9" a="1"/>
  <c r="AH31" i="9" a="1"/>
  <c r="CP31" i="9" a="1"/>
  <c r="BI31" i="9" a="1"/>
  <c r="AC31" i="9" a="1"/>
  <c r="CJ31" i="9" a="1"/>
  <c r="W31" i="9" a="1"/>
  <c r="AZ31" i="9" a="1"/>
  <c r="BW31" i="9" a="1"/>
  <c r="K31" i="9" a="1"/>
  <c r="AF31" i="9" a="1"/>
  <c r="CQ31" i="9" a="1"/>
  <c r="BJ31" i="9" a="1"/>
  <c r="AD31" i="9" a="1"/>
  <c r="CL31" i="9" a="1"/>
  <c r="BE31" i="9" a="1"/>
  <c r="Y31" i="9" a="1"/>
  <c r="CA31" i="9" a="1"/>
  <c r="O31" i="9" a="1"/>
  <c r="AR31" i="9" a="1"/>
  <c r="BO31" i="9" a="1"/>
  <c r="CK31" i="9" a="1"/>
  <c r="X31" i="9" a="1"/>
  <c r="CR30" i="9" a="1"/>
  <c r="H25" i="9" a="1"/>
  <c r="AE30" i="9" a="1"/>
  <c r="Y25" i="9" a="1"/>
  <c r="CE30" i="9" a="1"/>
  <c r="Q25" i="9" a="1"/>
  <c r="BW30" i="9" a="1"/>
  <c r="BS24" i="9" a="1"/>
  <c r="AB29" i="9" a="1"/>
  <c r="AV24" i="9" a="1"/>
  <c r="V29" i="9" a="1"/>
  <c r="AX24" i="9" a="1"/>
  <c r="O26" i="9" a="1"/>
  <c r="AE26" i="9" a="1"/>
  <c r="X27" i="9" a="1"/>
  <c r="CL21" i="9" a="1"/>
  <c r="BC27" i="9" a="1"/>
  <c r="Y21" i="9" a="1"/>
  <c r="AY27" i="9" a="1"/>
  <c r="AF21" i="9" a="1"/>
  <c r="BE26" i="9" a="1"/>
  <c r="BZ21" i="9" a="1"/>
  <c r="K26" i="9" a="1"/>
  <c r="K20" i="22"/>
  <c r="BT26" i="9" a="1"/>
  <c r="BJ20" i="9" a="1"/>
  <c r="K1768" i="22"/>
  <c r="BY26" i="9" a="1"/>
  <c r="Z25" i="9" a="1"/>
  <c r="CL20" i="9" a="1"/>
  <c r="AI25" i="9" a="1"/>
  <c r="Y20" i="9" a="1"/>
  <c r="BZ25" i="9" a="1"/>
  <c r="AC29" i="9" a="1"/>
  <c r="AG25" i="9" a="1"/>
  <c r="AB30" i="9" a="1"/>
  <c r="BD24" i="9" a="1"/>
  <c r="AX30" i="9" a="1"/>
  <c r="CB24" i="9" a="1"/>
  <c r="CA28" i="9" a="1"/>
  <c r="CD28" i="9" a="1"/>
  <c r="AV26" i="9" a="1"/>
  <c r="CL24" i="9" a="1"/>
  <c r="W30" i="9" a="1"/>
  <c r="AE25" i="9" a="1"/>
  <c r="BB30" i="9" a="1"/>
  <c r="CC25" i="9" a="1"/>
  <c r="BA30" i="9" a="1"/>
  <c r="BR24" i="9" a="1"/>
  <c r="Q30" i="9" a="1"/>
  <c r="AC24" i="9" a="1"/>
  <c r="AS30" i="9" a="1"/>
  <c r="N24" i="9" a="1"/>
  <c r="CE29" i="9" a="1"/>
  <c r="V23" i="9" a="1"/>
  <c r="BV25" i="9" a="1"/>
  <c r="BQ25" i="9" a="1"/>
  <c r="AV27" i="9" a="1"/>
  <c r="AW22" i="9" a="1"/>
  <c r="CA27" i="9" a="1"/>
  <c r="Q22" i="9" a="1"/>
  <c r="K27" i="9" a="1"/>
  <c r="K21" i="9" a="1"/>
  <c r="CG27" i="9" a="1"/>
  <c r="CH21" i="9" a="1"/>
  <c r="BF26" i="9" a="1"/>
  <c r="S21" i="9" a="1"/>
  <c r="T26" i="9" a="1"/>
  <c r="T21" i="9" a="1"/>
  <c r="K210" i="5"/>
  <c r="CA20" i="9" a="1"/>
  <c r="Y29" i="9" a="1"/>
  <c r="CR23" i="9" a="1"/>
  <c r="CJ28" i="9" a="1"/>
  <c r="AE23" i="9" a="1"/>
  <c r="CK28" i="9" a="1"/>
  <c r="BO23" i="9" a="1"/>
  <c r="CQ28" i="9" a="1"/>
  <c r="AU22" i="9" a="1"/>
  <c r="AP27" i="9" a="1"/>
  <c r="CJ22" i="9" a="1"/>
  <c r="AZ27" i="9" a="1"/>
  <c r="AV22" i="9" a="1"/>
  <c r="R20" i="9" a="1"/>
  <c r="K476" i="14"/>
  <c r="K96" i="5"/>
  <c r="AF22" i="9" a="1"/>
  <c r="AE22" i="9" a="1"/>
  <c r="AK21" i="9" a="1"/>
  <c r="K1046" i="22"/>
  <c r="BR25" i="9" a="1"/>
  <c r="AZ20" i="9" a="1"/>
  <c r="U27" i="9" a="1"/>
  <c r="AL24" i="9" a="1"/>
  <c r="BY20" i="9" a="1"/>
  <c r="BW29" i="9" a="1"/>
  <c r="AC22" i="9" a="1"/>
  <c r="CQ27" i="9" a="1"/>
  <c r="K1692" i="22"/>
  <c r="K932" i="22"/>
  <c r="BG29" i="9" a="1"/>
  <c r="CO24" i="9" a="1"/>
  <c r="AA29" i="9" a="1"/>
  <c r="AB24" i="9" a="1"/>
  <c r="AL30" i="9" a="1"/>
  <c r="V24" i="9" a="1"/>
  <c r="AH30" i="9" a="1"/>
  <c r="BI24" i="9" a="1"/>
  <c r="BR29" i="9" a="1"/>
  <c r="BD23" i="9" a="1"/>
  <c r="CG30" i="9" a="1"/>
  <c r="CN23" i="9" a="1"/>
  <c r="AS23" i="9" a="1"/>
  <c r="BZ24" i="9" a="1"/>
  <c r="BJ26" i="9" a="1"/>
  <c r="CA21" i="9" a="1"/>
  <c r="CN26" i="9" a="1"/>
  <c r="AU21" i="9" a="1"/>
  <c r="AR26" i="9" a="1"/>
  <c r="K1464" i="22"/>
  <c r="AU26" i="9" a="1"/>
  <c r="K400" i="14"/>
  <c r="CA25" i="9" a="1"/>
  <c r="BL20" i="9" a="1"/>
  <c r="BT25" i="9" a="1"/>
  <c r="K172" i="18"/>
  <c r="AT20" i="9" a="1"/>
  <c r="CL30" i="9" a="1"/>
  <c r="AN25" i="9" a="1"/>
  <c r="BE30" i="9" a="1"/>
  <c r="U25" i="9" a="1"/>
  <c r="CD30" i="9" a="1"/>
  <c r="CK24" i="9" a="1"/>
  <c r="AF30" i="9" a="1"/>
  <c r="CQ24" i="9" a="1"/>
  <c r="K29" i="9" a="1"/>
  <c r="E24" i="9" a="1"/>
  <c r="M30" i="9" a="1"/>
  <c r="AZ24" i="9" a="1"/>
  <c r="AD25" i="9" a="1"/>
  <c r="CM26" i="9" a="1"/>
  <c r="AT23" i="9" a="1"/>
  <c r="U21" i="9" a="1"/>
  <c r="BS30" i="9" a="1"/>
  <c r="CI24" i="9" a="1"/>
  <c r="G30" i="9" a="1"/>
  <c r="BB24" i="9" a="1"/>
  <c r="BX29" i="9" a="1"/>
  <c r="AY24" i="9" a="1"/>
  <c r="AY30" i="9" a="1"/>
  <c r="BL23" i="9" a="1"/>
  <c r="R28" i="9" a="1"/>
  <c r="BN23" i="9" a="1"/>
  <c r="CE28" i="9" a="1"/>
  <c r="K23" i="9" a="1"/>
  <c r="N22" i="9" a="1"/>
  <c r="G23" i="9" a="1"/>
  <c r="AS27" i="9" a="1"/>
  <c r="AL21" i="9" a="1"/>
  <c r="M27" i="9" a="1"/>
  <c r="BL21" i="9" a="1"/>
  <c r="X26" i="9" a="1"/>
  <c r="BD21" i="9" a="1"/>
  <c r="BS26" i="9" a="1"/>
  <c r="X20" i="9" a="1"/>
  <c r="CQ26" i="9" a="1"/>
  <c r="K210" i="22"/>
  <c r="AB25" i="9" a="1"/>
  <c r="BK20" i="9" a="1"/>
  <c r="N27" i="9" a="1"/>
  <c r="BO20" i="9" a="1"/>
  <c r="BF28" i="9" a="1"/>
  <c r="AG22" i="9" a="1"/>
  <c r="Z28" i="9" a="1"/>
  <c r="CO22" i="9" a="1"/>
  <c r="T28" i="9" a="1"/>
  <c r="CF22" i="9" a="1"/>
  <c r="CE27" i="9" a="1"/>
  <c r="AS22" i="9" a="1"/>
  <c r="CI27" i="9" a="1"/>
  <c r="BO21" i="9" a="1"/>
  <c r="AU27" i="9" a="1"/>
  <c r="AJ21" i="9" a="1"/>
  <c r="AB20" i="9" a="1"/>
  <c r="BE29" i="9" a="1"/>
  <c r="CH28" i="9" a="1"/>
  <c r="AC20" i="9" a="1"/>
  <c r="AX29" i="9" a="1"/>
  <c r="F30" i="9" a="1"/>
  <c r="BZ22" i="9" a="1"/>
  <c r="AT22" i="9" a="1"/>
  <c r="I29" i="9" a="1"/>
  <c r="K818" i="22"/>
  <c r="L30" i="9" a="1"/>
  <c r="AA22" i="9" a="1"/>
  <c r="Y26" i="9" a="1"/>
  <c r="K704" i="14"/>
  <c r="AD22" i="9" a="1"/>
  <c r="CB21" i="9" a="1"/>
  <c r="CF26" i="9" a="1"/>
  <c r="AA27" i="9" a="1"/>
  <c r="S29" i="9" a="1"/>
  <c r="BY29" i="9" a="1"/>
  <c r="BR30" i="9" a="1"/>
  <c r="CM24" i="9" a="1"/>
  <c r="K476" i="22"/>
  <c r="AX27" i="9" a="1"/>
  <c r="E23" i="9" a="1"/>
  <c r="X29" i="9" a="1"/>
  <c r="Z23" i="9" a="1"/>
  <c r="F20" i="9" a="1"/>
  <c r="K58" i="14"/>
  <c r="CM29" i="9" a="1"/>
  <c r="CC23" i="9" a="1"/>
  <c r="N29" i="9" a="1"/>
  <c r="AW23" i="9" a="1"/>
  <c r="BA29" i="9" a="1"/>
  <c r="AU23" i="9" a="1"/>
  <c r="BU28" i="9" a="1"/>
  <c r="CJ23" i="9" a="1"/>
  <c r="K28" i="9" a="1"/>
  <c r="CM22" i="9" a="1"/>
  <c r="BS28" i="9" a="1"/>
  <c r="BL22" i="9" a="1"/>
  <c r="R21" i="9" a="1"/>
  <c r="AH21" i="9" a="1"/>
  <c r="CJ25" i="9" a="1"/>
  <c r="AE20" i="9" a="1"/>
  <c r="BC25" i="9" a="1"/>
  <c r="CM20" i="9" a="1"/>
  <c r="I25" i="9" a="1"/>
  <c r="CN30" i="9" a="1"/>
  <c r="CN25" i="9" a="1"/>
  <c r="AL29" i="9" a="1"/>
  <c r="AP24" i="9" a="1"/>
  <c r="AI30" i="9" a="1"/>
  <c r="BW24" i="9" a="1"/>
  <c r="BM30" i="9" a="1"/>
  <c r="CF29" i="9" a="1"/>
  <c r="G29" i="9" a="1"/>
  <c r="AO24" i="9" a="1"/>
  <c r="CC30" i="9" a="1"/>
  <c r="BL24" i="9" a="1"/>
  <c r="BI29" i="9" a="1"/>
  <c r="CC24" i="9" a="1"/>
  <c r="I30" i="9" a="1"/>
  <c r="R23" i="9" a="1"/>
  <c r="J30" i="9" a="1"/>
  <c r="BM23" i="9" a="1"/>
  <c r="BD28" i="9" a="1"/>
  <c r="AH23" i="9" a="1"/>
  <c r="CM23" i="9" a="1"/>
  <c r="S23" i="9" a="1"/>
  <c r="BS20" i="9" a="1"/>
  <c r="U20" i="9" a="1"/>
  <c r="AU29" i="9" a="1"/>
  <c r="AO23" i="9" a="1"/>
  <c r="O29" i="9" a="1"/>
  <c r="I23" i="9" a="1"/>
  <c r="BC28" i="9" a="1"/>
  <c r="BH23" i="9" a="1"/>
  <c r="AN28" i="9" a="1"/>
  <c r="BS23" i="9" a="1"/>
  <c r="CL28" i="9" a="1"/>
  <c r="AM22" i="9" a="1"/>
  <c r="AA28" i="9" a="1"/>
  <c r="X22" i="9" a="1"/>
  <c r="AA20" i="9" a="1"/>
  <c r="K324" i="22"/>
  <c r="Q26" i="9" a="1"/>
  <c r="K96" i="18"/>
  <c r="BX26" i="9" a="1"/>
  <c r="K96" i="22"/>
  <c r="AO26" i="9" a="1"/>
  <c r="K1616" i="22"/>
  <c r="BE25" i="9" a="1"/>
  <c r="X30" i="9" a="1"/>
  <c r="AK25" i="9" a="1"/>
  <c r="H29" i="9" a="1"/>
  <c r="L25" i="9" a="1"/>
  <c r="CC29" i="9" a="1"/>
  <c r="CO20" i="9" a="1"/>
  <c r="E28" i="9" a="1"/>
  <c r="AJ27" i="9" a="1"/>
  <c r="AH22" i="9" a="1"/>
  <c r="AT27" i="9" a="1"/>
  <c r="BK22" i="9" a="1"/>
  <c r="CF27" i="9" a="1"/>
  <c r="BB21" i="9" a="1"/>
  <c r="AG26" i="9" a="1"/>
  <c r="AD21" i="9" a="1"/>
  <c r="AK26" i="9" a="1"/>
  <c r="AO21" i="9" a="1"/>
  <c r="BB26" i="9" a="1"/>
  <c r="G20" i="9" a="1"/>
  <c r="AM27" i="9" a="1"/>
  <c r="K324" i="15"/>
  <c r="BI23" i="9" a="1"/>
  <c r="CB28" i="9" a="1"/>
  <c r="AR27" i="9" a="1"/>
  <c r="BB27" i="9" a="1"/>
  <c r="CB27" i="9" a="1"/>
  <c r="CJ20" i="9" a="1"/>
  <c r="CO26" i="9" a="1"/>
  <c r="BW25" i="9" a="1"/>
  <c r="BP21" i="9" a="1"/>
  <c r="CG28" i="9" a="1"/>
  <c r="CO23" i="9" a="1"/>
  <c r="X28" i="9" a="1"/>
  <c r="P27" i="9" a="1"/>
  <c r="K20" i="13"/>
  <c r="AS29" i="9" a="1"/>
  <c r="BZ30" i="9" a="1"/>
  <c r="CP27" i="9" a="1"/>
  <c r="Z27" i="9" a="1"/>
  <c r="AZ26" i="9" a="1"/>
  <c r="AR29" i="9" a="1"/>
  <c r="CK30" i="9" a="1"/>
  <c r="CI23" i="9" a="1"/>
  <c r="K20" i="15"/>
  <c r="AY28" i="9" a="1"/>
  <c r="AF23" i="9" a="1"/>
  <c r="S28" i="9" a="1"/>
  <c r="CQ23" i="9" a="1"/>
  <c r="AI28" i="9" a="1"/>
  <c r="AO22" i="9" a="1"/>
  <c r="AG28" i="9" a="1"/>
  <c r="BI22" i="9" a="1"/>
  <c r="CN27" i="9" a="1"/>
  <c r="K22" i="9" a="1"/>
  <c r="AH27" i="9" a="1"/>
  <c r="G22" i="9" a="1"/>
  <c r="K590" i="14"/>
  <c r="BO29" i="9" a="1"/>
  <c r="BS25" i="9" a="1"/>
  <c r="AI29" i="9" a="1"/>
  <c r="AM25" i="9" a="1"/>
  <c r="U29" i="9" a="1"/>
  <c r="CA24" i="9" a="1"/>
  <c r="M29" i="9" a="1"/>
  <c r="BT24" i="9" a="1"/>
  <c r="CI29" i="9" a="1"/>
  <c r="CD24" i="9" a="1"/>
  <c r="AG29" i="9" a="1"/>
  <c r="BK24" i="9" a="1"/>
  <c r="AS26" i="9" a="1"/>
  <c r="CB26" i="9" a="1"/>
  <c r="BC30" i="9" a="1"/>
  <c r="CF23" i="9" a="1"/>
  <c r="CI30" i="9" a="1"/>
  <c r="T23" i="9" a="1"/>
  <c r="R30" i="9" a="1"/>
  <c r="CG23" i="9" a="1"/>
  <c r="BJ28" i="9" a="1"/>
  <c r="CK23" i="9" a="1"/>
  <c r="AE28" i="9" a="1"/>
  <c r="AQ22" i="9" a="1"/>
  <c r="Y28" i="9" a="1"/>
  <c r="BR22" i="9" a="1"/>
  <c r="H20" i="9" a="1"/>
  <c r="BX20" i="9" a="1"/>
  <c r="K1388" i="22"/>
  <c r="BT29" i="9" a="1"/>
  <c r="G28" i="9" a="1"/>
  <c r="P23" i="9" a="1"/>
  <c r="CF28" i="9" a="1"/>
  <c r="BU22" i="9" a="1"/>
  <c r="BT28" i="9" a="1"/>
  <c r="BH22" i="9" a="1"/>
  <c r="AI27" i="9" a="1"/>
  <c r="CH22" i="9" a="1"/>
  <c r="CL27" i="9" a="1"/>
  <c r="AV21" i="9" a="1"/>
  <c r="AO27" i="9" a="1"/>
  <c r="BJ21" i="9" a="1"/>
  <c r="O20" i="9" a="1"/>
  <c r="K1502" i="22"/>
  <c r="R25" i="9" a="1"/>
  <c r="CN20" i="9" a="1"/>
  <c r="BO25" i="9" a="1"/>
  <c r="BI30" i="9" a="1"/>
  <c r="K25" i="9" a="1"/>
  <c r="S30" i="9" a="1"/>
  <c r="AT25" i="9" a="1"/>
  <c r="AF29" i="9" a="1"/>
  <c r="BN24" i="9" a="1"/>
  <c r="AD29" i="9" a="1"/>
  <c r="L24" i="9" a="1"/>
  <c r="BV27" i="9" a="1"/>
  <c r="AK28" i="9" a="1"/>
  <c r="CK25" i="9" a="1"/>
  <c r="N26" i="9" a="1"/>
  <c r="BC21" i="9" a="1"/>
  <c r="AQ26" i="9" a="1"/>
  <c r="W21" i="9" a="1"/>
  <c r="AA26" i="9" a="1"/>
  <c r="O21" i="9" a="1"/>
  <c r="AM26" i="9" a="1"/>
  <c r="K894" i="22"/>
  <c r="BI25" i="9" a="1"/>
  <c r="AK20" i="9" a="1"/>
  <c r="X25" i="9" a="1"/>
  <c r="K58" i="13"/>
  <c r="BY23" i="9" a="1"/>
  <c r="T30" i="9" a="1"/>
  <c r="J28" i="9" a="1"/>
  <c r="AW25" i="9" a="1"/>
  <c r="AU24" i="9" a="1"/>
  <c r="T24" i="9" a="1"/>
  <c r="J22" i="9" a="1"/>
  <c r="AB28" i="9" a="1"/>
  <c r="AH29" i="9" a="1"/>
  <c r="CP30" i="9" a="1"/>
  <c r="BY27" i="9" a="1"/>
  <c r="BY25" i="9" a="1"/>
  <c r="N21" i="9" a="1"/>
  <c r="F22" i="9" a="1"/>
  <c r="BG24" i="9" a="1"/>
  <c r="AK24" i="9" a="1"/>
  <c r="BV26" i="9" a="1"/>
  <c r="BD20" i="9" a="1"/>
  <c r="AR24" i="9" a="1"/>
  <c r="AW24" i="9" a="1"/>
  <c r="AY23" i="9" a="1"/>
  <c r="BP25" i="9" a="1"/>
  <c r="BM27" i="9" a="1"/>
  <c r="CF20" i="9" a="1"/>
  <c r="S20" i="9" a="1"/>
  <c r="BY28" i="9" a="1"/>
  <c r="BT22" i="9" a="1"/>
  <c r="K30" i="9" a="1"/>
  <c r="CF25" i="9" a="1"/>
  <c r="AT24" i="9" a="1"/>
  <c r="BC20" i="9" a="1"/>
  <c r="O30" i="9" a="1"/>
  <c r="AK29" i="9" a="1"/>
  <c r="F29" i="9" a="1"/>
  <c r="AR30" i="9" a="1"/>
  <c r="BA20" i="9" a="1"/>
  <c r="AB23" i="9" a="1"/>
  <c r="J29" i="9" a="1"/>
  <c r="BI28" i="9" a="1"/>
  <c r="K1236" i="22"/>
  <c r="AP29" i="9" a="1"/>
  <c r="BM21" i="9" a="1"/>
  <c r="K58" i="15"/>
  <c r="CI28" i="9" a="1"/>
  <c r="BN22" i="9" a="1"/>
  <c r="BB28" i="9" a="1"/>
  <c r="CR22" i="9" a="1"/>
  <c r="AL27" i="9" a="1"/>
  <c r="CA22" i="9" a="1"/>
  <c r="AF27" i="9" a="1"/>
  <c r="AS21" i="9" a="1"/>
  <c r="R27" i="9" a="1"/>
  <c r="BU21" i="9" a="1"/>
  <c r="BZ27" i="9" a="1"/>
  <c r="M21" i="9" a="1"/>
  <c r="K970" i="22"/>
  <c r="BD29" i="9" a="1"/>
  <c r="U24" i="9" a="1"/>
  <c r="AY29" i="9" a="1"/>
  <c r="BO24" i="9" a="1"/>
  <c r="BQ29" i="9" a="1"/>
  <c r="CH24" i="9" a="1"/>
  <c r="N30" i="9" a="1"/>
  <c r="BK23" i="9" a="1"/>
  <c r="BN29" i="9" a="1"/>
  <c r="BP23" i="9" a="1"/>
  <c r="L29" i="9" a="1"/>
  <c r="AG23" i="9" a="1"/>
  <c r="F23" i="9" a="1"/>
  <c r="BZ23" i="9" a="1"/>
  <c r="BV28" i="9" a="1"/>
  <c r="CH23" i="9" a="1"/>
  <c r="AP28" i="9" a="1"/>
  <c r="BA23" i="9" a="1"/>
  <c r="AM28" i="9" a="1"/>
  <c r="R22" i="9" a="1"/>
  <c r="BO28" i="9" a="1"/>
  <c r="AZ22" i="9" a="1"/>
  <c r="BS27" i="9" a="1"/>
  <c r="AN22" i="9" a="1"/>
  <c r="BE27" i="9" a="1"/>
  <c r="P21" i="9" a="1"/>
  <c r="K58" i="5"/>
  <c r="BV20" i="9" a="1"/>
  <c r="AC28" i="9" a="1"/>
  <c r="AN21" i="9" a="1"/>
  <c r="I27" i="9" a="1"/>
  <c r="P22" i="9" a="1"/>
  <c r="BR27" i="9" a="1"/>
  <c r="AX22" i="9" a="1"/>
  <c r="BL27" i="9" a="1"/>
  <c r="CQ22" i="9" a="1"/>
  <c r="Q27" i="9" a="1"/>
  <c r="CC21" i="9" a="1"/>
  <c r="BI26" i="9" a="1"/>
  <c r="CI21" i="9" a="1"/>
  <c r="CJ26" i="9" a="1"/>
  <c r="BI21" i="9" a="1"/>
  <c r="BR20" i="9" a="1"/>
  <c r="AE29" i="9" a="1"/>
  <c r="AH25" i="9" a="1"/>
  <c r="CH29" i="9" a="1"/>
  <c r="CG24" i="9" a="1"/>
  <c r="AT30" i="9" a="1"/>
  <c r="AG24" i="9" a="1"/>
  <c r="BO30" i="9" a="1"/>
  <c r="BP24" i="9" a="1"/>
  <c r="BG30" i="9" a="1"/>
  <c r="BB23" i="9" a="1"/>
  <c r="AM29" i="9" a="1"/>
  <c r="BT23" i="9" a="1"/>
  <c r="CP25" i="9" a="1"/>
  <c r="E25" i="9" a="1"/>
  <c r="AJ23" i="9" a="1"/>
  <c r="AN26" i="9" a="1"/>
  <c r="AD20" i="9" a="1"/>
  <c r="H26" i="9" a="1"/>
  <c r="CB20" i="9" a="1"/>
  <c r="W25" i="9" a="1"/>
  <c r="BF20" i="9" a="1"/>
  <c r="N25" i="9" a="1"/>
  <c r="Q29" i="9" a="1"/>
  <c r="AC25" i="9" a="1"/>
  <c r="CJ30" i="9" a="1"/>
  <c r="BK25" i="9" a="1"/>
  <c r="BJ29" i="9" a="1"/>
  <c r="CB30" i="9" a="1"/>
  <c r="CJ27" i="9" a="1"/>
  <c r="K20" i="14"/>
  <c r="CD22" i="9" a="1"/>
  <c r="AR22" i="9" a="1"/>
  <c r="AI21" i="9" a="1"/>
  <c r="K1578" i="22"/>
  <c r="BD30" i="9" a="1"/>
  <c r="H27" i="9" a="1"/>
  <c r="AQ25" i="9" a="1"/>
  <c r="I21" i="9" a="1"/>
  <c r="BV21" i="9" a="1"/>
  <c r="K666" i="22"/>
  <c r="AO28" i="9" a="1"/>
  <c r="CJ29" i="9" a="1"/>
  <c r="AJ29" i="9" a="1"/>
  <c r="BB25" i="9" a="1"/>
  <c r="BX28" i="9" a="1"/>
  <c r="AL22" i="9" a="1"/>
  <c r="L21" i="9" a="1"/>
  <c r="AZ21" i="9" a="1"/>
  <c r="AE27" i="9" a="1"/>
  <c r="AM24" i="9" a="1"/>
  <c r="AY20" i="9" a="1"/>
  <c r="BV24" i="9" a="1"/>
  <c r="BH25" i="9" a="1"/>
  <c r="AS25" i="9" a="1"/>
  <c r="F26" i="9" a="1"/>
  <c r="AN29" i="9" a="1"/>
  <c r="K1350" i="22"/>
  <c r="BP30" i="9" a="1"/>
  <c r="BW27" i="9" a="1"/>
  <c r="CR26" i="9" a="1"/>
  <c r="AW26" i="9" a="1"/>
  <c r="CB25" i="9" a="1"/>
  <c r="M20" i="9" a="1"/>
  <c r="AX20" i="9" a="1"/>
  <c r="AD30" i="9" a="1"/>
  <c r="BH28" i="9" a="1"/>
  <c r="L22" i="9" a="1"/>
  <c r="H24" i="9" a="1"/>
  <c r="E30" i="9" a="1"/>
  <c r="CF21" i="9" a="1"/>
  <c r="AL23" i="9" a="1"/>
  <c r="CM27" i="9" a="1"/>
  <c r="BX21" i="9" a="1"/>
  <c r="BF27" i="9" a="1"/>
  <c r="AR21" i="9" a="1"/>
  <c r="AQ27" i="9" a="1"/>
  <c r="AE21" i="9" a="1"/>
  <c r="BR26" i="9" a="1"/>
  <c r="X21" i="9" a="1"/>
  <c r="CC26" i="9" a="1"/>
  <c r="T20" i="9" a="1"/>
  <c r="AH26" i="9" a="1"/>
  <c r="K514" i="22"/>
  <c r="BE23" i="9" a="1"/>
  <c r="BB29" i="9" a="1"/>
  <c r="H23" i="9" a="1"/>
  <c r="BU30" i="9" a="1"/>
  <c r="CD23" i="9" a="1"/>
  <c r="AQ30" i="9" a="1"/>
  <c r="BQ23" i="9" a="1"/>
  <c r="AT28" i="9" a="1"/>
  <c r="AD23" i="9" a="1"/>
  <c r="AW28" i="9" a="1"/>
  <c r="E22" i="9" a="1"/>
  <c r="CM28" i="9" a="1"/>
  <c r="BM22" i="9" a="1"/>
  <c r="AI20" i="9" a="1"/>
  <c r="K552" i="22"/>
  <c r="BQ27" i="9" a="1"/>
  <c r="BB22" i="9" a="1"/>
  <c r="AK27" i="9" a="1"/>
  <c r="CE22" i="9" a="1"/>
  <c r="AC27" i="9" a="1"/>
  <c r="BY22" i="9" a="1"/>
  <c r="T27" i="9" a="1"/>
  <c r="BT21" i="9" a="1"/>
  <c r="AB26" i="9" a="1"/>
  <c r="AB21" i="9" a="1"/>
  <c r="AC26" i="9" a="1"/>
  <c r="V21" i="9" a="1"/>
  <c r="AW20" i="9" a="1"/>
  <c r="G21" i="9" a="1"/>
  <c r="BJ25" i="9" a="1"/>
  <c r="AH28" i="9" a="1"/>
  <c r="BX27" i="9" a="1"/>
  <c r="CR21" i="9" a="1"/>
  <c r="L27" i="9" a="1"/>
  <c r="BK21" i="9" a="1"/>
  <c r="BN26" i="9" a="1"/>
  <c r="BQ21" i="9" a="1"/>
  <c r="U26" i="9" a="1"/>
  <c r="K286" i="14"/>
  <c r="BC26" i="9" a="1"/>
  <c r="AG20" i="9" a="1"/>
  <c r="AD26" i="9" a="1"/>
  <c r="K210" i="14"/>
  <c r="BL30" i="9" a="1"/>
  <c r="BC29" i="9" a="1"/>
  <c r="M24" i="9" a="1"/>
  <c r="W29" i="9" a="1"/>
  <c r="AE24" i="9" a="1"/>
  <c r="H30" i="9" a="1"/>
  <c r="AF24" i="9" a="1"/>
  <c r="CD29" i="9" a="1"/>
  <c r="BX23" i="9" a="1"/>
  <c r="P28" i="9" a="1"/>
  <c r="BW23" i="9" a="1"/>
  <c r="M28" i="9" a="1"/>
  <c r="CA23" i="9" a="1"/>
  <c r="BF22" i="9" a="1"/>
  <c r="BV22" i="9" a="1"/>
  <c r="K172" i="22"/>
  <c r="CL25" i="9" a="1"/>
  <c r="K362" i="22"/>
  <c r="CH25" i="9" a="1"/>
  <c r="CP29" i="9" a="1"/>
  <c r="G25" i="9" a="1"/>
  <c r="CB29" i="9" a="1"/>
  <c r="X24" i="9" a="1"/>
  <c r="BH30" i="9" a="1"/>
  <c r="CF24" i="9" a="1"/>
  <c r="AP30" i="9" a="1"/>
  <c r="AA24" i="9" a="1"/>
  <c r="BH27" i="9" a="1"/>
  <c r="BJ27" i="9" a="1"/>
  <c r="AJ25" i="9" a="1"/>
  <c r="AM21" i="9" a="1"/>
  <c r="BJ30" i="9" a="1"/>
  <c r="CQ29" i="9" a="1"/>
  <c r="AN27" i="9" a="1"/>
  <c r="W24" i="9" a="1"/>
  <c r="AG27" i="9" a="1"/>
  <c r="BC24" i="9" a="1"/>
  <c r="Y30" i="9" a="1"/>
  <c r="AV20" i="9" a="1"/>
  <c r="K20" i="5"/>
  <c r="AA25" i="9" a="1"/>
  <c r="AI22" i="9" a="1"/>
  <c r="BY24" i="9" a="1"/>
  <c r="CO27" i="9" a="1"/>
  <c r="H28" i="9" a="1"/>
  <c r="CH20" i="9" a="1"/>
  <c r="AW29" i="9" a="1"/>
  <c r="E29" i="9" a="1"/>
  <c r="Z30" i="9" a="1"/>
  <c r="AV30" i="9" a="1"/>
  <c r="CE21" i="9" a="1"/>
  <c r="BW26" i="9" a="1"/>
  <c r="CR28" i="9" a="1"/>
  <c r="Y23" i="9" a="1"/>
  <c r="BA22" i="9" a="1"/>
  <c r="L23" i="9" a="1"/>
  <c r="AR25" i="9" a="1"/>
  <c r="BW22" i="9" a="1"/>
  <c r="BA27" i="9" a="1"/>
  <c r="AS24" i="9" a="1"/>
  <c r="S24" i="9" a="1"/>
  <c r="BV23" i="9" a="1"/>
  <c r="BE21" i="9" a="1"/>
  <c r="K1122" i="22"/>
  <c r="BG26" i="9" a="1"/>
  <c r="K742" i="22"/>
  <c r="CD26" i="9" a="1"/>
  <c r="K172" i="5"/>
  <c r="S25" i="9" a="1"/>
  <c r="AC30" i="9" a="1"/>
  <c r="AO25" i="9" a="1"/>
  <c r="CR29" i="9" a="1"/>
  <c r="AP25" i="9" a="1"/>
  <c r="CK29" i="9" a="1"/>
  <c r="J24" i="9" a="1"/>
  <c r="AJ30" i="9" a="1"/>
  <c r="CL29" i="9" a="1"/>
  <c r="Q28" i="9" a="1"/>
  <c r="BE22" i="9" a="1"/>
  <c r="BN28" i="9" a="1"/>
  <c r="Y22" i="9" a="1"/>
  <c r="O27" i="9" a="1"/>
  <c r="BX22" i="9" a="1"/>
  <c r="CH27" i="9" a="1"/>
  <c r="BS21" i="9" a="1"/>
  <c r="BP27" i="9" a="1"/>
  <c r="BY21" i="9" a="1"/>
  <c r="BZ26" i="9" a="1"/>
  <c r="CJ21" i="9" a="1"/>
  <c r="K20" i="9" a="1"/>
  <c r="AM23" i="9" a="1"/>
  <c r="CG26" i="9" a="1"/>
  <c r="F21" i="9" a="1"/>
  <c r="CH26" i="9" a="1"/>
  <c r="K172" i="14"/>
  <c r="AY26" i="9" a="1"/>
  <c r="K514" i="14"/>
  <c r="BM25" i="9" a="1"/>
  <c r="Z20" i="9" a="1"/>
  <c r="J25" i="9" a="1"/>
  <c r="K400" i="22"/>
  <c r="P25" i="9" a="1"/>
  <c r="L28" i="9" a="1"/>
  <c r="AU20" i="9" a="1"/>
  <c r="AZ29" i="9" a="1"/>
  <c r="CD27" i="9" a="1"/>
  <c r="AZ23" i="9" a="1"/>
  <c r="CE25" i="9" a="1"/>
  <c r="K210" i="15"/>
  <c r="AY25" i="9" a="1"/>
  <c r="K1844" i="22"/>
  <c r="BL25" i="9" a="1"/>
  <c r="CF30" i="9" a="1"/>
  <c r="CG25" i="9" a="1"/>
  <c r="P30" i="9" a="1"/>
  <c r="BE24" i="9" a="1"/>
  <c r="CN29" i="9" a="1"/>
  <c r="AH24" i="9" a="1"/>
  <c r="BK28" i="9" a="1"/>
  <c r="BQ28" i="9" a="1"/>
  <c r="AL28" i="9" a="1"/>
  <c r="BC22" i="9" a="1"/>
  <c r="F28" i="9" a="1"/>
  <c r="CI22" i="9" a="1"/>
  <c r="AD28" i="9" a="1"/>
  <c r="CP22" i="9" a="1"/>
  <c r="F27" i="9" a="1"/>
  <c r="O22" i="9" a="1"/>
  <c r="AB27" i="9" a="1"/>
  <c r="AG21" i="9" a="1"/>
  <c r="CK27" i="9" a="1"/>
  <c r="BN21" i="9" a="1"/>
  <c r="BE20" i="9" a="1"/>
  <c r="AL20" i="9" a="1"/>
  <c r="CO30" i="9" a="1"/>
  <c r="BX24" i="9" a="1"/>
  <c r="AM30" i="9" a="1"/>
  <c r="CE24" i="9" a="1"/>
  <c r="AO30" i="9" a="1"/>
  <c r="AX23" i="9" a="1"/>
  <c r="P29" i="9" a="1"/>
  <c r="BR23" i="9" a="1"/>
  <c r="AU28" i="9" a="1"/>
  <c r="BF23" i="9" a="1"/>
  <c r="BE28" i="9" a="1"/>
  <c r="CB23" i="9" a="1"/>
  <c r="H21" i="9" a="1"/>
  <c r="BG22" i="9" a="1"/>
  <c r="K248" i="15"/>
  <c r="O25" i="9" a="1"/>
  <c r="AX25" i="9" a="1"/>
  <c r="CR24" i="9" a="1"/>
  <c r="BD27" i="9" a="1"/>
  <c r="BW28" i="9" a="1"/>
  <c r="AX21" i="9" a="1"/>
  <c r="BU20" i="9" a="1"/>
  <c r="U30" i="9" a="1"/>
  <c r="CP26" i="9" a="1"/>
  <c r="O23" i="9" a="1"/>
  <c r="AC21" i="9" a="1"/>
  <c r="AH20" i="9" a="1"/>
  <c r="AJ20" i="9" a="1"/>
  <c r="AS28" i="9" a="1"/>
  <c r="BS29" i="9" a="1"/>
  <c r="CM30" i="9" a="1"/>
  <c r="K1540" i="22"/>
  <c r="BM28" i="9" a="1"/>
  <c r="G27" i="9" a="1"/>
  <c r="BM26" i="9" a="1"/>
  <c r="E20" i="9" a="1"/>
  <c r="AL26" i="9" a="1"/>
  <c r="BW20" i="9" a="1"/>
  <c r="I22" i="9" a="1"/>
  <c r="AQ24" i="9" a="1"/>
  <c r="M23" i="9" a="1"/>
  <c r="BO27" i="9" a="1"/>
  <c r="BJ24" i="9" a="1"/>
  <c r="AY21" i="9" a="1"/>
  <c r="BM24" i="9" a="1"/>
  <c r="Z26" i="9" a="1"/>
  <c r="AT26" i="9" a="1"/>
  <c r="BP20" i="9" a="1"/>
  <c r="R26" i="9" a="1"/>
  <c r="U28" i="9" a="1"/>
  <c r="AQ21" i="9" a="1"/>
  <c r="N23" i="9" a="1"/>
  <c r="K96" i="13"/>
  <c r="AR20" i="9" a="1"/>
  <c r="AJ22" i="9" a="1"/>
  <c r="V20" i="9" a="1"/>
  <c r="AF20" i="9" a="1"/>
  <c r="Q23" i="9" a="1"/>
  <c r="BZ28" i="9" a="1"/>
  <c r="BU27" i="9" a="1"/>
  <c r="BT30" i="9" a="1"/>
  <c r="V30" i="9" a="1"/>
  <c r="AJ28" i="9" a="1"/>
  <c r="BH21" i="9" a="1"/>
  <c r="S27" i="9" a="1"/>
  <c r="V25" i="9" a="1"/>
  <c r="CN22" i="9" a="1"/>
  <c r="K286" i="22"/>
  <c r="K628" i="22"/>
  <c r="CR25" i="9" a="1"/>
  <c r="CA29" i="9" a="1"/>
  <c r="AQ20" i="9" a="1"/>
  <c r="AD27" i="9" a="1"/>
  <c r="AB22" i="9" a="1"/>
  <c r="BO22" i="9" a="1"/>
  <c r="AT21" i="9" a="1"/>
  <c r="BM20" i="9" a="1"/>
  <c r="BY30" i="9" a="1"/>
  <c r="J27" i="9" a="1"/>
  <c r="K134" i="22"/>
  <c r="AW30" i="9" a="1"/>
  <c r="AM20" i="9" a="1"/>
  <c r="BP29" i="9" a="1"/>
  <c r="N28" i="9" a="1"/>
  <c r="K248" i="14"/>
  <c r="BA24" i="9" a="1"/>
  <c r="AG30" i="9" a="1"/>
  <c r="AW21" i="9" a="1"/>
  <c r="BJ23" i="9" a="1"/>
  <c r="O24" i="9" a="1"/>
  <c r="CK26" i="9" a="1"/>
  <c r="BA26" i="9" a="1"/>
  <c r="BD25" i="9" a="1"/>
  <c r="M22" i="9" a="1"/>
  <c r="BK30" i="9" a="1"/>
  <c r="CK22" i="9" a="1"/>
  <c r="CC20" i="9" a="1"/>
  <c r="BQ30" i="9" a="1"/>
  <c r="BP22" i="9" a="1"/>
  <c r="BK29" i="9" a="1"/>
  <c r="CM21" i="9" a="1"/>
  <c r="K628" i="14"/>
  <c r="AF28" i="9" a="1"/>
  <c r="N20" i="9" a="1"/>
  <c r="AX26" i="9" a="1"/>
  <c r="CO29" i="9" a="1"/>
  <c r="AF25" i="9" a="1"/>
  <c r="AP23" i="9" a="1"/>
  <c r="BD22" i="9" a="1"/>
  <c r="K24" i="9" a="1"/>
  <c r="BU23" i="9" a="1"/>
  <c r="BT20" i="9" a="1"/>
  <c r="T22" i="9" a="1"/>
  <c r="W27" i="9" a="1"/>
  <c r="BT27" i="9" a="1"/>
  <c r="K704" i="22"/>
  <c r="AK22" i="9" a="1"/>
  <c r="AJ24" i="9" a="1"/>
  <c r="W22" i="9" a="1"/>
  <c r="M25" i="9" a="1"/>
  <c r="AW27" i="9" a="1"/>
  <c r="AO20" i="9" a="1"/>
  <c r="BK27" i="9" a="1"/>
  <c r="CI26" i="9" a="1"/>
  <c r="CO28" i="9" a="1"/>
  <c r="F25" i="9" a="1"/>
  <c r="CQ30" i="9" a="1"/>
  <c r="AV29" i="9" a="1"/>
  <c r="K1730" i="22"/>
  <c r="K438" i="14"/>
  <c r="BU24" i="9" a="1"/>
  <c r="AQ23" i="9" a="1"/>
  <c r="BG23" i="9" a="1"/>
  <c r="Q21" i="9" a="1"/>
  <c r="G26" i="9" a="1"/>
  <c r="BH20" i="9" a="1"/>
  <c r="BQ20" i="9" a="1"/>
  <c r="BQ26" i="9" a="1"/>
  <c r="AQ28" i="9" a="1"/>
  <c r="CC22" i="9" a="1"/>
  <c r="BL28" i="9" a="1"/>
  <c r="R29" i="9" a="1"/>
  <c r="BX30" i="9" a="1"/>
  <c r="AN30" i="9" a="1"/>
  <c r="W28" i="9" a="1"/>
  <c r="AX28" i="9" a="1"/>
  <c r="K1198" i="22"/>
  <c r="AP26" i="9" a="1"/>
  <c r="CP21" i="9" a="1"/>
  <c r="BN20" i="9" a="1"/>
  <c r="AZ28" i="9" a="1"/>
  <c r="BZ29" i="9" a="1"/>
  <c r="U22" i="9" a="1"/>
  <c r="BG25" i="9" a="1"/>
  <c r="BH26" i="9" a="1"/>
  <c r="CI25" i="9" a="1"/>
  <c r="J26" i="9" a="1"/>
  <c r="BL29" i="9" a="1"/>
  <c r="W26" i="9" a="1"/>
  <c r="BA25" i="9" a="1"/>
  <c r="AR23" i="9" a="1"/>
  <c r="H22" i="9" a="1"/>
  <c r="CQ21" i="9" a="1"/>
  <c r="AN24" i="9" a="1"/>
  <c r="P20" i="9" a="1"/>
  <c r="AK30" i="9" a="1"/>
  <c r="BG28" i="9" a="1"/>
  <c r="CH30" i="9" a="1"/>
  <c r="CP20" i="9" a="1"/>
  <c r="M26" i="9" a="1"/>
  <c r="AV25" i="9" a="1"/>
  <c r="CL22" i="9" a="1"/>
  <c r="F24" i="9" a="1"/>
  <c r="S22" i="9" a="1"/>
  <c r="CN21" i="9" a="1"/>
  <c r="AK23" i="9" a="1"/>
  <c r="BF29" i="9" a="1"/>
  <c r="BF21" i="9" a="1"/>
  <c r="BH29" i="9" a="1"/>
  <c r="K134" i="5"/>
  <c r="BR28" i="9" a="1"/>
  <c r="CD20" i="9" a="1"/>
  <c r="CD21" i="9" a="1"/>
  <c r="K96" i="14"/>
  <c r="BZ20" i="9" a="1"/>
  <c r="AF26" i="9" a="1"/>
  <c r="AU25" i="9" a="1"/>
  <c r="V22" i="9" a="1"/>
  <c r="K552" i="14"/>
  <c r="BA21" i="9" a="1"/>
  <c r="AJ26" i="9" a="1"/>
  <c r="K20" i="18"/>
  <c r="AU30" i="9" a="1"/>
  <c r="CC28" i="9" a="1"/>
  <c r="Z29" i="9" a="1"/>
  <c r="AD24" i="9" a="1"/>
  <c r="G24" i="9" a="1"/>
  <c r="E27" i="9" a="1"/>
  <c r="CB22" i="9" a="1"/>
  <c r="CJ24" i="9" a="1"/>
  <c r="CE20" i="9" a="1"/>
  <c r="CQ25" i="9" a="1"/>
  <c r="L20" i="9" a="1"/>
  <c r="AZ30" i="9" a="1"/>
  <c r="W20" i="9" a="1"/>
  <c r="CP24" i="9" a="1"/>
  <c r="BQ24" i="9" a="1"/>
  <c r="Z24" i="9" a="1"/>
  <c r="CL23" i="9" a="1"/>
  <c r="BQ22" i="9" a="1"/>
  <c r="I20" i="9" a="1"/>
  <c r="R24" i="9" a="1"/>
  <c r="L26" i="9" a="1"/>
  <c r="BM29" i="9" a="1"/>
  <c r="BF30" i="9" a="1"/>
  <c r="CG21" i="9" a="1"/>
  <c r="K134" i="18"/>
  <c r="K172" i="15"/>
  <c r="BI20" i="9" a="1"/>
  <c r="W23" i="9" a="1"/>
  <c r="AN20" i="9" a="1"/>
  <c r="Q20" i="9" a="1"/>
  <c r="AV23" i="9" a="1"/>
  <c r="K134" i="15"/>
  <c r="K1426" i="22"/>
  <c r="Z21" i="9" a="1"/>
  <c r="V27" i="9" a="1"/>
  <c r="CE26" i="9" a="1"/>
  <c r="J23" i="9" a="1"/>
  <c r="AI24" i="9" a="1"/>
  <c r="BG21" i="9" a="1"/>
  <c r="T25" i="9" a="1"/>
  <c r="AP22" i="9" a="1"/>
  <c r="AQ29" i="9" a="1"/>
  <c r="CA30" i="9" a="1"/>
  <c r="BX25" i="9" a="1"/>
  <c r="K666" i="14"/>
  <c r="CP23" i="9" a="1"/>
  <c r="AP21" i="9" a="1"/>
  <c r="K1312" i="22"/>
  <c r="K286" i="15"/>
  <c r="BG20" i="9" a="1"/>
  <c r="BJ22" i="9" a="1"/>
  <c r="CQ20" i="9" a="1"/>
  <c r="BN30" i="9" a="1"/>
  <c r="K780" i="22"/>
  <c r="CK20" i="9" a="1"/>
  <c r="AR28" i="9" a="1"/>
  <c r="BN27" i="9" a="1"/>
  <c r="CC27" i="9" a="1"/>
  <c r="E26" i="9" a="1"/>
  <c r="S26" i="9" a="1"/>
  <c r="BN25" i="9" a="1"/>
  <c r="AC23" i="9" a="1"/>
  <c r="CI20" i="9" a="1"/>
  <c r="Q24" i="9" a="1"/>
  <c r="BA28" i="9" a="1"/>
  <c r="K58" i="22"/>
  <c r="BG27" i="9" a="1"/>
  <c r="K1274" i="22"/>
  <c r="BC23" i="9" a="1"/>
  <c r="CO21" i="9" a="1"/>
  <c r="O28" i="9" a="1"/>
  <c r="K590" i="22"/>
  <c r="K96" i="15"/>
  <c r="P24" i="9" a="1"/>
  <c r="T29" i="9" a="1"/>
  <c r="CO25" i="9" a="1"/>
  <c r="AI23" i="9" a="1"/>
  <c r="K1008" i="22"/>
  <c r="BF25" i="9" a="1"/>
  <c r="CN28" i="9" a="1"/>
  <c r="BH24" i="9" a="1"/>
  <c r="AA21" i="9" a="1"/>
  <c r="K248" i="22"/>
  <c r="I28" i="9" a="1"/>
  <c r="I24" i="9" a="1"/>
  <c r="CE23" i="9" a="1"/>
  <c r="Z22" i="9" a="1"/>
  <c r="BB20" i="9" a="1"/>
  <c r="CA26" i="9" a="1"/>
  <c r="CP28" i="9" a="1"/>
  <c r="BK26" i="9" a="1"/>
  <c r="AT29" i="9" a="1"/>
  <c r="U23" i="9" a="1"/>
  <c r="I26" i="9" a="1"/>
  <c r="BS22" i="9" a="1"/>
  <c r="K438" i="22"/>
  <c r="AV28" i="9" a="1"/>
  <c r="AZ25" i="9" a="1"/>
  <c r="AP20" i="9" a="1"/>
  <c r="J21" i="9" a="1"/>
  <c r="K134" i="14"/>
  <c r="K856" i="22"/>
  <c r="BV29" i="9" a="1"/>
  <c r="V28" i="9" a="1"/>
  <c r="AN23" i="9" a="1"/>
  <c r="AY22" i="9" a="1"/>
  <c r="Y24" i="9" a="1"/>
  <c r="BP28" i="9" a="1"/>
  <c r="AI26" i="9" a="1"/>
  <c r="BL26" i="9" a="1"/>
  <c r="BD26" i="9" a="1"/>
  <c r="J20" i="9" a="1"/>
  <c r="BU26" i="9" a="1"/>
  <c r="K324" i="14"/>
  <c r="CL26" i="9" a="1"/>
  <c r="CK21" i="9" a="1"/>
  <c r="AO29" i="9" a="1"/>
  <c r="K362" i="14"/>
  <c r="K58" i="18"/>
  <c r="BI27" i="9" a="1"/>
  <c r="K1806" i="22"/>
  <c r="BU25" i="9" a="1"/>
  <c r="P26" i="9" a="1"/>
  <c r="AA23" i="9" a="1"/>
  <c r="BF24" i="9" a="1"/>
  <c r="CN24" i="9" a="1"/>
  <c r="BR21" i="9" a="1"/>
  <c r="Y27" i="9" a="1"/>
  <c r="CR27" i="9" a="1"/>
  <c r="K1654" i="22"/>
  <c r="BO26" i="9" a="1"/>
  <c r="AA30" i="9" a="1"/>
  <c r="CG22" i="9" a="1"/>
  <c r="CG29" i="9" a="1"/>
  <c r="BU29" i="9" a="1"/>
  <c r="K1084" i="22"/>
  <c r="BV30" i="9" a="1"/>
  <c r="BW21" i="9" a="1"/>
  <c r="V26" i="9" a="1"/>
  <c r="X23" i="9" a="1"/>
  <c r="AS20" i="9" a="1"/>
  <c r="AL25" i="9" a="1"/>
  <c r="CR20" i="9" a="1"/>
  <c r="E21" i="9" a="1"/>
  <c r="BP26" i="9" a="1"/>
  <c r="CD25" i="9" a="1"/>
  <c r="CM25" i="9" a="1"/>
  <c r="K1160" i="22"/>
  <c r="X31" i="9" l="1"/>
  <c r="CK31" i="9"/>
  <c r="BO31" i="9"/>
  <c r="AR31" i="9"/>
  <c r="O31" i="9"/>
  <c r="CA31" i="9"/>
  <c r="Y31" i="9"/>
  <c r="BE31" i="9"/>
  <c r="CL31" i="9"/>
  <c r="AD31" i="9"/>
  <c r="BJ31" i="9"/>
  <c r="CQ31" i="9"/>
  <c r="AF31" i="9"/>
  <c r="K31" i="9"/>
  <c r="BW31" i="9"/>
  <c r="AZ31" i="9"/>
  <c r="W31" i="9"/>
  <c r="CJ31" i="9"/>
  <c r="AC31" i="9"/>
  <c r="BI31" i="9"/>
  <c r="CP31" i="9"/>
  <c r="AH31" i="9"/>
  <c r="BN31" i="9"/>
  <c r="CG31" i="9"/>
  <c r="DC14" i="19" s="1"/>
  <c r="AN31" i="9"/>
  <c r="S31" i="9"/>
  <c r="CE31" i="9"/>
  <c r="BH31" i="9"/>
  <c r="AE31" i="9"/>
  <c r="CR31" i="9"/>
  <c r="AG31" i="9"/>
  <c r="BM31" i="9"/>
  <c r="F31" i="9"/>
  <c r="AL31" i="9"/>
  <c r="BR31" i="9"/>
  <c r="AV31" i="9"/>
  <c r="AA31" i="9"/>
  <c r="CN31" i="9"/>
  <c r="BP31" i="9"/>
  <c r="AM31" i="9"/>
  <c r="E31" i="9"/>
  <c r="AK31" i="9"/>
  <c r="BQ31" i="9"/>
  <c r="J31" i="9"/>
  <c r="AP31" i="9"/>
  <c r="BV31" i="9"/>
  <c r="BD31" i="9"/>
  <c r="AI31" i="9"/>
  <c r="L31" i="9"/>
  <c r="BX31" i="9"/>
  <c r="AU31" i="9"/>
  <c r="I31" i="9"/>
  <c r="AO31" i="9"/>
  <c r="BU31" i="9"/>
  <c r="N31" i="9"/>
  <c r="AT31" i="9"/>
  <c r="BZ31" i="9"/>
  <c r="BL31" i="9"/>
  <c r="AQ31" i="9"/>
  <c r="T31" i="9"/>
  <c r="CF31" i="9"/>
  <c r="BC31" i="9"/>
  <c r="M31" i="9"/>
  <c r="AS31" i="9"/>
  <c r="BY31" i="9"/>
  <c r="R31" i="9"/>
  <c r="AX31" i="9"/>
  <c r="CD31" i="9"/>
  <c r="H31" i="9"/>
  <c r="BT31" i="9"/>
  <c r="AY31" i="9"/>
  <c r="AB31" i="9"/>
  <c r="CO31" i="9"/>
  <c r="BK31" i="9"/>
  <c r="Q31" i="9"/>
  <c r="AW31" i="9"/>
  <c r="CC31" i="9"/>
  <c r="V31" i="9"/>
  <c r="BB31" i="9"/>
  <c r="CI31" i="9"/>
  <c r="P31" i="9"/>
  <c r="CB31" i="9"/>
  <c r="BG31" i="9"/>
  <c r="AJ31" i="9"/>
  <c r="G31" i="9"/>
  <c r="BS31" i="9"/>
  <c r="U31" i="9"/>
  <c r="BA31" i="9"/>
  <c r="CH31" i="9"/>
  <c r="Z31" i="9"/>
  <c r="BF31" i="9"/>
  <c r="CM31" i="9"/>
  <c r="Y29" i="9"/>
  <c r="L29" i="9"/>
  <c r="J30" i="9"/>
  <c r="BM30" i="9"/>
  <c r="J29" i="9"/>
  <c r="P29" i="9"/>
  <c r="R30" i="9"/>
  <c r="BQ30" i="9"/>
  <c r="CG29" i="9"/>
  <c r="DC12" i="19" s="1"/>
  <c r="CG30" i="9"/>
  <c r="DC13" i="19" s="1"/>
  <c r="BN29" i="9"/>
  <c r="AR29" i="9"/>
  <c r="BV30" i="9"/>
  <c r="AV29" i="9"/>
  <c r="AQ30" i="9"/>
  <c r="AU30" i="9"/>
  <c r="AK30" i="9"/>
  <c r="F29" i="9"/>
  <c r="BR29" i="9"/>
  <c r="AO29" i="9"/>
  <c r="R29" i="9"/>
  <c r="CD29" i="9"/>
  <c r="BA29" i="9"/>
  <c r="O29" i="9"/>
  <c r="AU29" i="9"/>
  <c r="CA29" i="9"/>
  <c r="T29" i="9"/>
  <c r="AZ29" i="9"/>
  <c r="CF29" i="9"/>
  <c r="AY30" i="9"/>
  <c r="V30" i="9"/>
  <c r="CI30" i="9"/>
  <c r="BC30" i="9"/>
  <c r="Z30" i="9"/>
  <c r="CM30" i="9"/>
  <c r="AJ30" i="9"/>
  <c r="BP30" i="9"/>
  <c r="I30" i="9"/>
  <c r="AO30" i="9"/>
  <c r="BU30" i="9"/>
  <c r="BB29" i="9"/>
  <c r="AM29" i="9"/>
  <c r="BR30" i="9"/>
  <c r="AG30" i="9"/>
  <c r="BW29" i="9"/>
  <c r="N30" i="9"/>
  <c r="E30" i="9"/>
  <c r="N29" i="9"/>
  <c r="CM29" i="9"/>
  <c r="CE29" i="9"/>
  <c r="BG30" i="9"/>
  <c r="AD30" i="9"/>
  <c r="BK30" i="9"/>
  <c r="AH30" i="9"/>
  <c r="H30" i="9"/>
  <c r="AN30" i="9"/>
  <c r="BT30" i="9"/>
  <c r="M30" i="9"/>
  <c r="AS30" i="9"/>
  <c r="BY30" i="9"/>
  <c r="CL29" i="9"/>
  <c r="AK29" i="9"/>
  <c r="BX29" i="9"/>
  <c r="AM30" i="9"/>
  <c r="CO30" i="9"/>
  <c r="AG29" i="9"/>
  <c r="K29" i="9"/>
  <c r="BZ30" i="9"/>
  <c r="BL30" i="9"/>
  <c r="BZ29" i="9"/>
  <c r="BI29" i="9"/>
  <c r="X29" i="9"/>
  <c r="CQ30" i="9"/>
  <c r="V29" i="9"/>
  <c r="CI29" i="9"/>
  <c r="BE29" i="9"/>
  <c r="AH29" i="9"/>
  <c r="E29" i="9"/>
  <c r="BQ29" i="9"/>
  <c r="W29" i="9"/>
  <c r="BC29" i="9"/>
  <c r="CJ29" i="9"/>
  <c r="AB29" i="9"/>
  <c r="BH29" i="9"/>
  <c r="CO29" i="9"/>
  <c r="BO30" i="9"/>
  <c r="AL30" i="9"/>
  <c r="G30" i="9"/>
  <c r="BS30" i="9"/>
  <c r="AP30" i="9"/>
  <c r="L30" i="9"/>
  <c r="AR30" i="9"/>
  <c r="BX30" i="9"/>
  <c r="Q30" i="9"/>
  <c r="AW30" i="9"/>
  <c r="CC30" i="9"/>
  <c r="G29" i="9"/>
  <c r="F30" i="9"/>
  <c r="BH30" i="9"/>
  <c r="BJ29" i="9"/>
  <c r="AQ29" i="9"/>
  <c r="AF30" i="9"/>
  <c r="Z29" i="9"/>
  <c r="AY29" i="9"/>
  <c r="BD29" i="9"/>
  <c r="AD29" i="9"/>
  <c r="CQ29" i="9"/>
  <c r="BM29" i="9"/>
  <c r="AP29" i="9"/>
  <c r="M29" i="9"/>
  <c r="BY29" i="9"/>
  <c r="AA29" i="9"/>
  <c r="BG29" i="9"/>
  <c r="CN29" i="9"/>
  <c r="AF29" i="9"/>
  <c r="BL29" i="9"/>
  <c r="K30" i="9"/>
  <c r="BW30" i="9"/>
  <c r="AT30" i="9"/>
  <c r="O30" i="9"/>
  <c r="CA30" i="9"/>
  <c r="AX30" i="9"/>
  <c r="P30" i="9"/>
  <c r="AV30" i="9"/>
  <c r="CB30" i="9"/>
  <c r="U30" i="9"/>
  <c r="BA30" i="9"/>
  <c r="CH30" i="9"/>
  <c r="BS29" i="9"/>
  <c r="AI30" i="9"/>
  <c r="AB30" i="9"/>
  <c r="BV29" i="9"/>
  <c r="AS29" i="9"/>
  <c r="CB29" i="9"/>
  <c r="CD30" i="9"/>
  <c r="AW29" i="9"/>
  <c r="S29" i="9"/>
  <c r="CK29" i="9"/>
  <c r="AL29" i="9"/>
  <c r="I29" i="9"/>
  <c r="BU29" i="9"/>
  <c r="AX29" i="9"/>
  <c r="U29" i="9"/>
  <c r="CH29" i="9"/>
  <c r="AE29" i="9"/>
  <c r="BK29" i="9"/>
  <c r="CR29" i="9"/>
  <c r="AJ29" i="9"/>
  <c r="BP29" i="9"/>
  <c r="S30" i="9"/>
  <c r="CE30" i="9"/>
  <c r="BB30" i="9"/>
  <c r="W30" i="9"/>
  <c r="CJ30" i="9"/>
  <c r="BF30" i="9"/>
  <c r="T30" i="9"/>
  <c r="AZ30" i="9"/>
  <c r="CF30" i="9"/>
  <c r="Y30" i="9"/>
  <c r="BE30" i="9"/>
  <c r="CL30" i="9"/>
  <c r="AT29" i="9"/>
  <c r="Q29" i="9"/>
  <c r="CC29" i="9"/>
  <c r="BF29" i="9"/>
  <c r="AC29" i="9"/>
  <c r="CP29" i="9"/>
  <c r="AI29" i="9"/>
  <c r="BO29" i="9"/>
  <c r="H29" i="9"/>
  <c r="AN29" i="9"/>
  <c r="BT29" i="9"/>
  <c r="AA30" i="9"/>
  <c r="CN30" i="9"/>
  <c r="BJ30" i="9"/>
  <c r="AE30" i="9"/>
  <c r="CR30" i="9"/>
  <c r="BN30" i="9"/>
  <c r="X30" i="9"/>
  <c r="BD30" i="9"/>
  <c r="CK30" i="9"/>
  <c r="AC30" i="9"/>
  <c r="BI30" i="9"/>
  <c r="CP30" i="9"/>
  <c r="BX28" i="9"/>
  <c r="BO28" i="9"/>
  <c r="T28" i="9"/>
  <c r="BN28" i="9"/>
  <c r="Q28" i="9"/>
  <c r="CC28" i="9"/>
  <c r="BH28" i="9"/>
  <c r="AC28" i="9"/>
  <c r="CP28" i="9"/>
  <c r="BL28" i="9"/>
  <c r="V28" i="9"/>
  <c r="BB28" i="9"/>
  <c r="CI28" i="9"/>
  <c r="AA28" i="9"/>
  <c r="BG28" i="9"/>
  <c r="CN28" i="9"/>
  <c r="CG28" i="9"/>
  <c r="DC11" i="19" s="1"/>
  <c r="AG28" i="9"/>
  <c r="AD28" i="9"/>
  <c r="AO28" i="9"/>
  <c r="X28" i="9"/>
  <c r="Y28" i="9"/>
  <c r="CL28" i="9"/>
  <c r="BP28" i="9"/>
  <c r="AK28" i="9"/>
  <c r="H28" i="9"/>
  <c r="BT28" i="9"/>
  <c r="Z28" i="9"/>
  <c r="BF28" i="9"/>
  <c r="CM28" i="9"/>
  <c r="AE28" i="9"/>
  <c r="BK28" i="9"/>
  <c r="CR28" i="9"/>
  <c r="CQ28" i="9"/>
  <c r="AM28" i="9"/>
  <c r="CB28" i="9"/>
  <c r="BA28" i="9"/>
  <c r="BS28" i="9"/>
  <c r="AW28" i="9"/>
  <c r="AB28" i="9"/>
  <c r="CO28" i="9"/>
  <c r="BI28" i="9"/>
  <c r="AF28" i="9"/>
  <c r="F28" i="9"/>
  <c r="AL28" i="9"/>
  <c r="BR28" i="9"/>
  <c r="K28" i="9"/>
  <c r="AQ28" i="9"/>
  <c r="BW28" i="9"/>
  <c r="AS28" i="9"/>
  <c r="AI28" i="9"/>
  <c r="CF28" i="9"/>
  <c r="G28" i="9"/>
  <c r="BE28" i="9"/>
  <c r="AJ28" i="9"/>
  <c r="E28" i="9"/>
  <c r="BQ28" i="9"/>
  <c r="AN28" i="9"/>
  <c r="J28" i="9"/>
  <c r="AP28" i="9"/>
  <c r="BV28" i="9"/>
  <c r="O28" i="9"/>
  <c r="AU28" i="9"/>
  <c r="CA28" i="9"/>
  <c r="L28" i="9"/>
  <c r="BJ28" i="9"/>
  <c r="CK28" i="9"/>
  <c r="BM28" i="9"/>
  <c r="AR28" i="9"/>
  <c r="M28" i="9"/>
  <c r="BY28" i="9"/>
  <c r="AV28" i="9"/>
  <c r="N28" i="9"/>
  <c r="AT28" i="9"/>
  <c r="BZ28" i="9"/>
  <c r="S28" i="9"/>
  <c r="AY28" i="9"/>
  <c r="CE28" i="9"/>
  <c r="P28" i="9"/>
  <c r="AH28" i="9"/>
  <c r="I28" i="9"/>
  <c r="BU28" i="9"/>
  <c r="AZ28" i="9"/>
  <c r="U28" i="9"/>
  <c r="CH28" i="9"/>
  <c r="BD28" i="9"/>
  <c r="R28" i="9"/>
  <c r="AX28" i="9"/>
  <c r="CD28" i="9"/>
  <c r="W28" i="9"/>
  <c r="BC28" i="9"/>
  <c r="CJ28" i="9"/>
  <c r="CR27" i="9"/>
  <c r="BZ27" i="9"/>
  <c r="BP27" i="9"/>
  <c r="AM27" i="9"/>
  <c r="H27" i="9"/>
  <c r="BT27" i="9"/>
  <c r="AY27" i="9"/>
  <c r="M27" i="9"/>
  <c r="AS27" i="9"/>
  <c r="BY27" i="9"/>
  <c r="R27" i="9"/>
  <c r="AX27" i="9"/>
  <c r="CD27" i="9"/>
  <c r="CG27" i="9"/>
  <c r="DC10" i="19" s="1"/>
  <c r="AQ27" i="9"/>
  <c r="L27" i="9"/>
  <c r="BX27" i="9"/>
  <c r="AU27" i="9"/>
  <c r="P27" i="9"/>
  <c r="CB27" i="9"/>
  <c r="BG27" i="9"/>
  <c r="Q27" i="9"/>
  <c r="AW27" i="9"/>
  <c r="CC27" i="9"/>
  <c r="V27" i="9"/>
  <c r="BB27" i="9"/>
  <c r="CI27" i="9"/>
  <c r="BH27" i="9"/>
  <c r="N27" i="9"/>
  <c r="T27" i="9"/>
  <c r="CF27" i="9"/>
  <c r="BC27" i="9"/>
  <c r="X27" i="9"/>
  <c r="CK27" i="9"/>
  <c r="BO27" i="9"/>
  <c r="U27" i="9"/>
  <c r="BA27" i="9"/>
  <c r="CH27" i="9"/>
  <c r="Z27" i="9"/>
  <c r="BF27" i="9"/>
  <c r="CM27" i="9"/>
  <c r="AO27" i="9"/>
  <c r="AB27" i="9"/>
  <c r="CO27" i="9"/>
  <c r="BK27" i="9"/>
  <c r="AF27" i="9"/>
  <c r="K27" i="9"/>
  <c r="BW27" i="9"/>
  <c r="Y27" i="9"/>
  <c r="BE27" i="9"/>
  <c r="CL27" i="9"/>
  <c r="AD27" i="9"/>
  <c r="BJ27" i="9"/>
  <c r="CQ27" i="9"/>
  <c r="BL27" i="9"/>
  <c r="AT27" i="9"/>
  <c r="AJ27" i="9"/>
  <c r="G27" i="9"/>
  <c r="BS27" i="9"/>
  <c r="AN27" i="9"/>
  <c r="S27" i="9"/>
  <c r="CE27" i="9"/>
  <c r="AC27" i="9"/>
  <c r="BI27" i="9"/>
  <c r="CP27" i="9"/>
  <c r="AH27" i="9"/>
  <c r="BN27" i="9"/>
  <c r="AE27" i="9"/>
  <c r="BU27" i="9"/>
  <c r="AR27" i="9"/>
  <c r="O27" i="9"/>
  <c r="CA27" i="9"/>
  <c r="AV27" i="9"/>
  <c r="AA27" i="9"/>
  <c r="CN27" i="9"/>
  <c r="AG27" i="9"/>
  <c r="BM27" i="9"/>
  <c r="F27" i="9"/>
  <c r="AL27" i="9"/>
  <c r="BR27" i="9"/>
  <c r="I27" i="9"/>
  <c r="AZ27" i="9"/>
  <c r="W27" i="9"/>
  <c r="CJ27" i="9"/>
  <c r="BD27" i="9"/>
  <c r="AI27" i="9"/>
  <c r="E27" i="9"/>
  <c r="AK27" i="9"/>
  <c r="BQ27" i="9"/>
  <c r="J27" i="9"/>
  <c r="AP27" i="9"/>
  <c r="BV27" i="9"/>
  <c r="CI26" i="9"/>
  <c r="AU26" i="9"/>
  <c r="R26" i="9"/>
  <c r="CD26" i="9"/>
  <c r="BG26" i="9"/>
  <c r="AD26" i="9"/>
  <c r="CQ26" i="9"/>
  <c r="AJ26" i="9"/>
  <c r="BP26" i="9"/>
  <c r="I26" i="9"/>
  <c r="AO26" i="9"/>
  <c r="BU26" i="9"/>
  <c r="BV26" i="9"/>
  <c r="E26" i="9"/>
  <c r="BC26" i="9"/>
  <c r="Z26" i="9"/>
  <c r="CM26" i="9"/>
  <c r="BO26" i="9"/>
  <c r="AL26" i="9"/>
  <c r="H26" i="9"/>
  <c r="AN26" i="9"/>
  <c r="BT26" i="9"/>
  <c r="M26" i="9"/>
  <c r="AS26" i="9"/>
  <c r="BY26" i="9"/>
  <c r="AM26" i="9"/>
  <c r="AY26" i="9"/>
  <c r="BQ26" i="9"/>
  <c r="BK26" i="9"/>
  <c r="AH26" i="9"/>
  <c r="K26" i="9"/>
  <c r="BW26" i="9"/>
  <c r="AT26" i="9"/>
  <c r="L26" i="9"/>
  <c r="AR26" i="9"/>
  <c r="BX26" i="9"/>
  <c r="Q26" i="9"/>
  <c r="AW26" i="9"/>
  <c r="CC26" i="9"/>
  <c r="V26" i="9"/>
  <c r="G26" i="9"/>
  <c r="BS26" i="9"/>
  <c r="AP26" i="9"/>
  <c r="S26" i="9"/>
  <c r="CE26" i="9"/>
  <c r="BB26" i="9"/>
  <c r="P26" i="9"/>
  <c r="AV26" i="9"/>
  <c r="CB26" i="9"/>
  <c r="U26" i="9"/>
  <c r="BA26" i="9"/>
  <c r="CH26" i="9"/>
  <c r="CG26" i="9"/>
  <c r="DC9" i="19" s="1"/>
  <c r="J26" i="9"/>
  <c r="AK26" i="9"/>
  <c r="O26" i="9"/>
  <c r="CA26" i="9"/>
  <c r="AX26" i="9"/>
  <c r="AA26" i="9"/>
  <c r="CN26" i="9"/>
  <c r="BJ26" i="9"/>
  <c r="T26" i="9"/>
  <c r="AZ26" i="9"/>
  <c r="CF26" i="9"/>
  <c r="Y26" i="9"/>
  <c r="BE26" i="9"/>
  <c r="CL26" i="9"/>
  <c r="AF26" i="9"/>
  <c r="W26" i="9"/>
  <c r="CJ26" i="9"/>
  <c r="BF26" i="9"/>
  <c r="AI26" i="9"/>
  <c r="F26" i="9"/>
  <c r="BR26" i="9"/>
  <c r="X26" i="9"/>
  <c r="BD26" i="9"/>
  <c r="CK26" i="9"/>
  <c r="AC26" i="9"/>
  <c r="BI26" i="9"/>
  <c r="CP26" i="9"/>
  <c r="AE26" i="9"/>
  <c r="CR26" i="9"/>
  <c r="BN26" i="9"/>
  <c r="AQ26" i="9"/>
  <c r="N26" i="9"/>
  <c r="BZ26" i="9"/>
  <c r="AB26" i="9"/>
  <c r="BH26" i="9"/>
  <c r="CO26" i="9"/>
  <c r="AG26" i="9"/>
  <c r="BM26" i="9"/>
  <c r="BL26" i="9"/>
  <c r="AH25" i="9"/>
  <c r="AA25" i="9"/>
  <c r="AP25" i="9"/>
  <c r="M25" i="9"/>
  <c r="BY25" i="9"/>
  <c r="AT25" i="9"/>
  <c r="Q25" i="9"/>
  <c r="CC25" i="9"/>
  <c r="AE25" i="9"/>
  <c r="BK25" i="9"/>
  <c r="CR25" i="9"/>
  <c r="AJ25" i="9"/>
  <c r="BP25" i="9"/>
  <c r="CG25" i="9"/>
  <c r="DC8" i="19" s="1"/>
  <c r="BG25" i="9"/>
  <c r="U25" i="9"/>
  <c r="AN25" i="9"/>
  <c r="BF25" i="9"/>
  <c r="AC25" i="9"/>
  <c r="CP25" i="9"/>
  <c r="BJ25" i="9"/>
  <c r="AG25" i="9"/>
  <c r="G25" i="9"/>
  <c r="AM25" i="9"/>
  <c r="BS25" i="9"/>
  <c r="L25" i="9"/>
  <c r="AR25" i="9"/>
  <c r="BX25" i="9"/>
  <c r="AL25" i="9"/>
  <c r="CN25" i="9"/>
  <c r="AX25" i="9"/>
  <c r="Y25" i="9"/>
  <c r="H25" i="9"/>
  <c r="BN25" i="9"/>
  <c r="AK25" i="9"/>
  <c r="F25" i="9"/>
  <c r="BR25" i="9"/>
  <c r="AO25" i="9"/>
  <c r="K25" i="9"/>
  <c r="AQ25" i="9"/>
  <c r="BW25" i="9"/>
  <c r="P25" i="9"/>
  <c r="AV25" i="9"/>
  <c r="CB25" i="9"/>
  <c r="E25" i="9"/>
  <c r="BU25" i="9"/>
  <c r="BL25" i="9"/>
  <c r="CH25" i="9"/>
  <c r="CL25" i="9"/>
  <c r="BT25" i="9"/>
  <c r="J25" i="9"/>
  <c r="BV25" i="9"/>
  <c r="AS25" i="9"/>
  <c r="N25" i="9"/>
  <c r="BZ25" i="9"/>
  <c r="AW25" i="9"/>
  <c r="O25" i="9"/>
  <c r="AU25" i="9"/>
  <c r="CA25" i="9"/>
  <c r="T25" i="9"/>
  <c r="AZ25" i="9"/>
  <c r="CF25" i="9"/>
  <c r="I25" i="9"/>
  <c r="BO25" i="9"/>
  <c r="R25" i="9"/>
  <c r="CD25" i="9"/>
  <c r="BA25" i="9"/>
  <c r="V25" i="9"/>
  <c r="CI25" i="9"/>
  <c r="BE25" i="9"/>
  <c r="S25" i="9"/>
  <c r="AY25" i="9"/>
  <c r="CE25" i="9"/>
  <c r="X25" i="9"/>
  <c r="BD25" i="9"/>
  <c r="CK25" i="9"/>
  <c r="BQ25" i="9"/>
  <c r="AF25" i="9"/>
  <c r="BB25" i="9"/>
  <c r="AI25" i="9"/>
  <c r="Z25" i="9"/>
  <c r="CM25" i="9"/>
  <c r="BI25" i="9"/>
  <c r="AD25" i="9"/>
  <c r="CQ25" i="9"/>
  <c r="BM25" i="9"/>
  <c r="W25" i="9"/>
  <c r="BC25" i="9"/>
  <c r="CJ25" i="9"/>
  <c r="AB25" i="9"/>
  <c r="BH25" i="9"/>
  <c r="CO25" i="9"/>
  <c r="Z24" i="9"/>
  <c r="BI24" i="9"/>
  <c r="AF24" i="9"/>
  <c r="I24" i="9"/>
  <c r="BU24" i="9"/>
  <c r="AZ24" i="9"/>
  <c r="N24" i="9"/>
  <c r="AT24" i="9"/>
  <c r="BZ24" i="9"/>
  <c r="S24" i="9"/>
  <c r="AY24" i="9"/>
  <c r="CE24" i="9"/>
  <c r="BX24" i="9"/>
  <c r="BK24" i="9"/>
  <c r="E24" i="9"/>
  <c r="BQ24" i="9"/>
  <c r="AN24" i="9"/>
  <c r="Q24" i="9"/>
  <c r="CC24" i="9"/>
  <c r="BH24" i="9"/>
  <c r="R24" i="9"/>
  <c r="AX24" i="9"/>
  <c r="CD24" i="9"/>
  <c r="W24" i="9"/>
  <c r="BC24" i="9"/>
  <c r="CJ24" i="9"/>
  <c r="CH24" i="9"/>
  <c r="AE24" i="9"/>
  <c r="M24" i="9"/>
  <c r="BY24" i="9"/>
  <c r="AV24" i="9"/>
  <c r="Y24" i="9"/>
  <c r="CL24" i="9"/>
  <c r="BP24" i="9"/>
  <c r="V24" i="9"/>
  <c r="BB24" i="9"/>
  <c r="CI24" i="9"/>
  <c r="AA24" i="9"/>
  <c r="BG24" i="9"/>
  <c r="CN24" i="9"/>
  <c r="BF24" i="9"/>
  <c r="AC24" i="9"/>
  <c r="CP24" i="9"/>
  <c r="BL24" i="9"/>
  <c r="AO24" i="9"/>
  <c r="T24" i="9"/>
  <c r="CF24" i="9"/>
  <c r="AD24" i="9"/>
  <c r="BJ24" i="9"/>
  <c r="CQ24" i="9"/>
  <c r="AI24" i="9"/>
  <c r="BO24" i="9"/>
  <c r="U24" i="9"/>
  <c r="L24" i="9"/>
  <c r="CR24" i="9"/>
  <c r="AK24" i="9"/>
  <c r="H24" i="9"/>
  <c r="BT24" i="9"/>
  <c r="AW24" i="9"/>
  <c r="AB24" i="9"/>
  <c r="CO24" i="9"/>
  <c r="AH24" i="9"/>
  <c r="BN24" i="9"/>
  <c r="G24" i="9"/>
  <c r="AM24" i="9"/>
  <c r="BS24" i="9"/>
  <c r="AG24" i="9"/>
  <c r="AS24" i="9"/>
  <c r="P24" i="9"/>
  <c r="CB24" i="9"/>
  <c r="BE24" i="9"/>
  <c r="AJ24" i="9"/>
  <c r="F24" i="9"/>
  <c r="AL24" i="9"/>
  <c r="BR24" i="9"/>
  <c r="K24" i="9"/>
  <c r="AQ24" i="9"/>
  <c r="BW24" i="9"/>
  <c r="BD24" i="9"/>
  <c r="CM24" i="9"/>
  <c r="BA24" i="9"/>
  <c r="X24" i="9"/>
  <c r="CK24" i="9"/>
  <c r="BM24" i="9"/>
  <c r="AR24" i="9"/>
  <c r="J24" i="9"/>
  <c r="AP24" i="9"/>
  <c r="BV24" i="9"/>
  <c r="O24" i="9"/>
  <c r="AU24" i="9"/>
  <c r="CA24" i="9"/>
  <c r="CG24" i="9"/>
  <c r="DC7" i="19" s="1"/>
  <c r="P23" i="9"/>
  <c r="CB23" i="9"/>
  <c r="BG23" i="9"/>
  <c r="AJ23" i="9"/>
  <c r="G23" i="9"/>
  <c r="BS23" i="9"/>
  <c r="U23" i="9"/>
  <c r="BA23" i="9"/>
  <c r="CH23" i="9"/>
  <c r="Z23" i="9"/>
  <c r="BF23" i="9"/>
  <c r="CM23" i="9"/>
  <c r="X23" i="9"/>
  <c r="CK23" i="9"/>
  <c r="BO23" i="9"/>
  <c r="AR23" i="9"/>
  <c r="O23" i="9"/>
  <c r="CA23" i="9"/>
  <c r="Y23" i="9"/>
  <c r="BE23" i="9"/>
  <c r="CL23" i="9"/>
  <c r="AD23" i="9"/>
  <c r="BJ23" i="9"/>
  <c r="CQ23" i="9"/>
  <c r="AF23" i="9"/>
  <c r="K23" i="9"/>
  <c r="BW23" i="9"/>
  <c r="AZ23" i="9"/>
  <c r="W23" i="9"/>
  <c r="CJ23" i="9"/>
  <c r="AC23" i="9"/>
  <c r="BI23" i="9"/>
  <c r="CP23" i="9"/>
  <c r="AH23" i="9"/>
  <c r="BN23" i="9"/>
  <c r="AN23" i="9"/>
  <c r="S23" i="9"/>
  <c r="CE23" i="9"/>
  <c r="BH23" i="9"/>
  <c r="AE23" i="9"/>
  <c r="CR23" i="9"/>
  <c r="AG23" i="9"/>
  <c r="BM23" i="9"/>
  <c r="F23" i="9"/>
  <c r="AL23" i="9"/>
  <c r="BR23" i="9"/>
  <c r="CG23" i="9"/>
  <c r="DC6" i="19" s="1"/>
  <c r="AV23" i="9"/>
  <c r="AA23" i="9"/>
  <c r="CN23" i="9"/>
  <c r="BP23" i="9"/>
  <c r="AM23" i="9"/>
  <c r="E23" i="9"/>
  <c r="AK23" i="9"/>
  <c r="BQ23" i="9"/>
  <c r="J23" i="9"/>
  <c r="AP23" i="9"/>
  <c r="BV23" i="9"/>
  <c r="BD23" i="9"/>
  <c r="AI23" i="9"/>
  <c r="L23" i="9"/>
  <c r="BX23" i="9"/>
  <c r="AU23" i="9"/>
  <c r="I23" i="9"/>
  <c r="AO23" i="9"/>
  <c r="BU23" i="9"/>
  <c r="N23" i="9"/>
  <c r="AT23" i="9"/>
  <c r="BZ23" i="9"/>
  <c r="BL23" i="9"/>
  <c r="AQ23" i="9"/>
  <c r="T23" i="9"/>
  <c r="CF23" i="9"/>
  <c r="BC23" i="9"/>
  <c r="M23" i="9"/>
  <c r="AS23" i="9"/>
  <c r="BY23" i="9"/>
  <c r="R23" i="9"/>
  <c r="AX23" i="9"/>
  <c r="CD23" i="9"/>
  <c r="H23" i="9"/>
  <c r="BT23" i="9"/>
  <c r="AY23" i="9"/>
  <c r="AB23" i="9"/>
  <c r="CO23" i="9"/>
  <c r="BK23" i="9"/>
  <c r="Q23" i="9"/>
  <c r="AW23" i="9"/>
  <c r="CC23" i="9"/>
  <c r="V23" i="9"/>
  <c r="BB23" i="9"/>
  <c r="CI23" i="9"/>
  <c r="BG22" i="9"/>
  <c r="AD22" i="9"/>
  <c r="CQ22" i="9"/>
  <c r="BK22" i="9"/>
  <c r="AH22" i="9"/>
  <c r="H22" i="9"/>
  <c r="AN22" i="9"/>
  <c r="BT22" i="9"/>
  <c r="M22" i="9"/>
  <c r="AS22" i="9"/>
  <c r="BY22" i="9"/>
  <c r="BO22" i="9"/>
  <c r="AL22" i="9"/>
  <c r="G22" i="9"/>
  <c r="BS22" i="9"/>
  <c r="AP22" i="9"/>
  <c r="L22" i="9"/>
  <c r="AR22" i="9"/>
  <c r="BX22" i="9"/>
  <c r="Q22" i="9"/>
  <c r="AW22" i="9"/>
  <c r="CC22" i="9"/>
  <c r="K22" i="9"/>
  <c r="BW22" i="9"/>
  <c r="AT22" i="9"/>
  <c r="O22" i="9"/>
  <c r="CA22" i="9"/>
  <c r="AX22" i="9"/>
  <c r="P22" i="9"/>
  <c r="AV22" i="9"/>
  <c r="CB22" i="9"/>
  <c r="U22" i="9"/>
  <c r="BA22" i="9"/>
  <c r="CH22" i="9"/>
  <c r="S22" i="9"/>
  <c r="CE22" i="9"/>
  <c r="BB22" i="9"/>
  <c r="W22" i="9"/>
  <c r="CJ22" i="9"/>
  <c r="BF22" i="9"/>
  <c r="T22" i="9"/>
  <c r="AZ22" i="9"/>
  <c r="CF22" i="9"/>
  <c r="Y22" i="9"/>
  <c r="BE22" i="9"/>
  <c r="CL22" i="9"/>
  <c r="CG22" i="9"/>
  <c r="DC5" i="19" s="1"/>
  <c r="AA22" i="9"/>
  <c r="CN22" i="9"/>
  <c r="BJ22" i="9"/>
  <c r="AE22" i="9"/>
  <c r="CR22" i="9"/>
  <c r="BN22" i="9"/>
  <c r="X22" i="9"/>
  <c r="BD22" i="9"/>
  <c r="CK22" i="9"/>
  <c r="AC22" i="9"/>
  <c r="BI22" i="9"/>
  <c r="CP22" i="9"/>
  <c r="AI22" i="9"/>
  <c r="F22" i="9"/>
  <c r="BR22" i="9"/>
  <c r="AM22" i="9"/>
  <c r="J22" i="9"/>
  <c r="BV22" i="9"/>
  <c r="AB22" i="9"/>
  <c r="BH22" i="9"/>
  <c r="CO22" i="9"/>
  <c r="AG22" i="9"/>
  <c r="BM22" i="9"/>
  <c r="AQ22" i="9"/>
  <c r="N22" i="9"/>
  <c r="BZ22" i="9"/>
  <c r="AU22" i="9"/>
  <c r="R22" i="9"/>
  <c r="CD22" i="9"/>
  <c r="AF22" i="9"/>
  <c r="BL22" i="9"/>
  <c r="E22" i="9"/>
  <c r="AK22" i="9"/>
  <c r="BQ22" i="9"/>
  <c r="AY22" i="9"/>
  <c r="V22" i="9"/>
  <c r="CI22" i="9"/>
  <c r="BC22" i="9"/>
  <c r="Z22" i="9"/>
  <c r="CM22" i="9"/>
  <c r="AJ22" i="9"/>
  <c r="BP22" i="9"/>
  <c r="I22" i="9"/>
  <c r="AO22" i="9"/>
  <c r="BU22" i="9"/>
  <c r="F21" i="9"/>
  <c r="BR21" i="9"/>
  <c r="AO21" i="9"/>
  <c r="R21" i="9"/>
  <c r="CD21" i="9"/>
  <c r="BA21" i="9"/>
  <c r="O21" i="9"/>
  <c r="AU21" i="9"/>
  <c r="CA21" i="9"/>
  <c r="T21" i="9"/>
  <c r="AZ21" i="9"/>
  <c r="CF21" i="9"/>
  <c r="N21" i="9"/>
  <c r="BZ21" i="9"/>
  <c r="AW21" i="9"/>
  <c r="Z21" i="9"/>
  <c r="CM21" i="9"/>
  <c r="BI21" i="9"/>
  <c r="S21" i="9"/>
  <c r="AY21" i="9"/>
  <c r="CE21" i="9"/>
  <c r="X21" i="9"/>
  <c r="BD21" i="9"/>
  <c r="CK21" i="9"/>
  <c r="CG21" i="9"/>
  <c r="DC4" i="19" s="1"/>
  <c r="V21" i="9"/>
  <c r="CI21" i="9"/>
  <c r="BE21" i="9"/>
  <c r="AH21" i="9"/>
  <c r="E21" i="9"/>
  <c r="BQ21" i="9"/>
  <c r="W21" i="9"/>
  <c r="BC21" i="9"/>
  <c r="CJ21" i="9"/>
  <c r="AB21" i="9"/>
  <c r="BH21" i="9"/>
  <c r="CO21" i="9"/>
  <c r="AD21" i="9"/>
  <c r="CQ21" i="9"/>
  <c r="BM21" i="9"/>
  <c r="AP21" i="9"/>
  <c r="M21" i="9"/>
  <c r="BY21" i="9"/>
  <c r="AA21" i="9"/>
  <c r="BG21" i="9"/>
  <c r="CN21" i="9"/>
  <c r="AF21" i="9"/>
  <c r="BL21" i="9"/>
  <c r="AL21" i="9"/>
  <c r="I21" i="9"/>
  <c r="BU21" i="9"/>
  <c r="AX21" i="9"/>
  <c r="U21" i="9"/>
  <c r="CH21" i="9"/>
  <c r="AE21" i="9"/>
  <c r="BK21" i="9"/>
  <c r="CR21" i="9"/>
  <c r="AJ21" i="9"/>
  <c r="BP21" i="9"/>
  <c r="AT21" i="9"/>
  <c r="Q21" i="9"/>
  <c r="CC21" i="9"/>
  <c r="BF21" i="9"/>
  <c r="AC21" i="9"/>
  <c r="CP21" i="9"/>
  <c r="AI21" i="9"/>
  <c r="BO21" i="9"/>
  <c r="H21" i="9"/>
  <c r="AN21" i="9"/>
  <c r="BT21" i="9"/>
  <c r="BB21" i="9"/>
  <c r="Y21" i="9"/>
  <c r="CL21" i="9"/>
  <c r="BN21" i="9"/>
  <c r="AK21" i="9"/>
  <c r="G21" i="9"/>
  <c r="AM21" i="9"/>
  <c r="BS21" i="9"/>
  <c r="L21" i="9"/>
  <c r="AR21" i="9"/>
  <c r="BX21" i="9"/>
  <c r="BJ21" i="9"/>
  <c r="AG21" i="9"/>
  <c r="J21" i="9"/>
  <c r="BV21" i="9"/>
  <c r="AS21" i="9"/>
  <c r="K21" i="9"/>
  <c r="AQ21" i="9"/>
  <c r="BW21" i="9"/>
  <c r="P21" i="9"/>
  <c r="AV21" i="9"/>
  <c r="CB21" i="9"/>
  <c r="AW20" i="9"/>
  <c r="AB20" i="9"/>
  <c r="CO20" i="9"/>
  <c r="BI20" i="9"/>
  <c r="AF20" i="9"/>
  <c r="F20" i="9"/>
  <c r="AL20" i="9"/>
  <c r="BR20" i="9"/>
  <c r="K20" i="9"/>
  <c r="AQ20" i="9"/>
  <c r="BW20" i="9"/>
  <c r="BE20" i="9"/>
  <c r="AJ20" i="9"/>
  <c r="E20" i="9"/>
  <c r="BQ20" i="9"/>
  <c r="AN20" i="9"/>
  <c r="J20" i="9"/>
  <c r="AP20" i="9"/>
  <c r="BV20" i="9"/>
  <c r="O20" i="9"/>
  <c r="AU20" i="9"/>
  <c r="CA20" i="9"/>
  <c r="BM20" i="9"/>
  <c r="AR20" i="9"/>
  <c r="M20" i="9"/>
  <c r="BY20" i="9"/>
  <c r="AV20" i="9"/>
  <c r="N20" i="9"/>
  <c r="AT20" i="9"/>
  <c r="BZ20" i="9"/>
  <c r="S20" i="9"/>
  <c r="AY20" i="9"/>
  <c r="CE20" i="9"/>
  <c r="K14" i="5"/>
  <c r="I20" i="9"/>
  <c r="BU20" i="9"/>
  <c r="AZ20" i="9"/>
  <c r="U20" i="9"/>
  <c r="CH20" i="9"/>
  <c r="BD20" i="9"/>
  <c r="R20" i="9"/>
  <c r="AX20" i="9"/>
  <c r="CD20" i="9"/>
  <c r="W20" i="9"/>
  <c r="BC20" i="9"/>
  <c r="CJ20" i="9"/>
  <c r="Q20" i="9"/>
  <c r="CC20" i="9"/>
  <c r="BH20" i="9"/>
  <c r="AC20" i="9"/>
  <c r="CP20" i="9"/>
  <c r="BL20" i="9"/>
  <c r="V20" i="9"/>
  <c r="BB20" i="9"/>
  <c r="CI20" i="9"/>
  <c r="AA20" i="9"/>
  <c r="BG20" i="9"/>
  <c r="CN20" i="9"/>
  <c r="K14" i="18"/>
  <c r="Y20" i="9"/>
  <c r="CL20" i="9"/>
  <c r="BP20" i="9"/>
  <c r="AK20" i="9"/>
  <c r="H20" i="9"/>
  <c r="BT20" i="9"/>
  <c r="Z20" i="9"/>
  <c r="BF20" i="9"/>
  <c r="CM20" i="9"/>
  <c r="AE20" i="9"/>
  <c r="BK20" i="9"/>
  <c r="CR20" i="9"/>
  <c r="AG20" i="9"/>
  <c r="L20" i="9"/>
  <c r="BX20" i="9"/>
  <c r="AS20" i="9"/>
  <c r="P20" i="9"/>
  <c r="CB20" i="9"/>
  <c r="AD20" i="9"/>
  <c r="BJ20" i="9"/>
  <c r="CQ20" i="9"/>
  <c r="AI20" i="9"/>
  <c r="BO20" i="9"/>
  <c r="K14" i="22"/>
  <c r="K14" i="15"/>
  <c r="AO20" i="9"/>
  <c r="T20" i="9"/>
  <c r="CF20" i="9"/>
  <c r="BA20" i="9"/>
  <c r="X20" i="9"/>
  <c r="CK20" i="9"/>
  <c r="AH20" i="9"/>
  <c r="BN20" i="9"/>
  <c r="G20" i="9"/>
  <c r="AM20" i="9"/>
  <c r="BS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9" i="9"/>
  <c r="L10" i="9"/>
  <c r="P8"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R55" i="9"/>
  <c r="AJ55" i="9"/>
  <c r="F362" i="14"/>
  <c r="CL55" i="9"/>
  <c r="Y55" i="9"/>
  <c r="BO55" i="9"/>
  <c r="H514" i="14"/>
  <c r="J514" i="14"/>
  <c r="G1692" i="21"/>
  <c r="H96" i="14"/>
  <c r="AT55" i="9"/>
  <c r="H210" i="14"/>
  <c r="AC55" i="9"/>
  <c r="CH55" i="9"/>
  <c r="F400" i="14"/>
  <c r="F1882" i="22"/>
  <c r="J134" i="14"/>
  <c r="H1882" i="22"/>
  <c r="F704" i="14"/>
  <c r="J666" i="14"/>
  <c r="G704" i="14"/>
  <c r="AA55" i="9"/>
  <c r="G55" i="9"/>
  <c r="H286" i="14"/>
  <c r="K55" i="9"/>
  <c r="H666" i="14"/>
  <c r="BK55" i="9"/>
  <c r="BT55" i="9"/>
  <c r="CC55" i="9"/>
  <c r="P55" i="9"/>
  <c r="I324" i="14"/>
  <c r="AE55" i="9"/>
  <c r="CD55" i="9"/>
  <c r="BL55" i="9"/>
  <c r="CI55" i="9"/>
  <c r="F172" i="14"/>
  <c r="J1692" i="21"/>
  <c r="BI55" i="9"/>
  <c r="BQ55" i="9"/>
  <c r="AW55" i="9"/>
  <c r="CF55" i="9"/>
  <c r="I400" i="14"/>
  <c r="U55" i="9"/>
  <c r="BU55" i="9"/>
  <c r="BD55" i="9"/>
  <c r="CB55" i="9"/>
  <c r="H134" i="15"/>
  <c r="E55" i="9"/>
  <c r="F134" i="14"/>
  <c r="AO55" i="9"/>
  <c r="R55" i="9"/>
  <c r="AN55" i="9"/>
  <c r="J210" i="14"/>
  <c r="BX55" i="9"/>
  <c r="F134" i="15"/>
  <c r="BM55" i="9"/>
  <c r="G134" i="14"/>
  <c r="J286" i="14"/>
  <c r="AV55" i="9"/>
  <c r="G1882" i="22"/>
  <c r="BW55" i="9"/>
  <c r="I248" i="14"/>
  <c r="M55" i="9"/>
  <c r="J628" i="14"/>
  <c r="AQ55" i="9"/>
  <c r="I286" i="14"/>
  <c r="G134" i="15"/>
  <c r="H55" i="9"/>
  <c r="I514" i="14"/>
  <c r="J1882" i="22"/>
  <c r="J96" i="14"/>
  <c r="J172" i="14"/>
  <c r="AD55" i="9"/>
  <c r="J248" i="14"/>
  <c r="G324" i="14"/>
  <c r="AB55" i="9"/>
  <c r="BY55" i="9"/>
  <c r="J704" i="14"/>
  <c r="AY55" i="9"/>
  <c r="I210" i="14"/>
  <c r="CJ55" i="9"/>
  <c r="AZ55" i="9"/>
  <c r="CP55" i="9"/>
  <c r="CO55" i="9"/>
  <c r="F96" i="14"/>
  <c r="BS55" i="9"/>
  <c r="Z55" i="9"/>
  <c r="AG55" i="9"/>
  <c r="O55" i="9"/>
  <c r="CR55" i="9"/>
  <c r="G96" i="14"/>
  <c r="H172" i="15"/>
  <c r="F324" i="14"/>
  <c r="G400" i="14"/>
  <c r="G172" i="14"/>
  <c r="N55" i="9"/>
  <c r="BG55" i="9"/>
  <c r="W55" i="9"/>
  <c r="BF55" i="9"/>
  <c r="F666" i="14"/>
  <c r="AH55" i="9"/>
  <c r="G172" i="15"/>
  <c r="G210" i="14"/>
  <c r="BE55" i="9"/>
  <c r="H704" i="14"/>
  <c r="CE55" i="9"/>
  <c r="I362" i="14"/>
  <c r="BB55" i="9"/>
  <c r="J400" i="14"/>
  <c r="F172" i="15"/>
  <c r="AR55" i="9"/>
  <c r="H172" i="14"/>
  <c r="I172" i="15"/>
  <c r="AX55" i="9"/>
  <c r="CN55" i="9"/>
  <c r="BV55" i="9"/>
  <c r="H248" i="14"/>
  <c r="BN55" i="9"/>
  <c r="I666" i="14"/>
  <c r="BC55" i="9"/>
  <c r="CG55" i="9"/>
  <c r="H324" i="14"/>
  <c r="T55" i="9"/>
  <c r="AS55" i="9"/>
  <c r="H134" i="14"/>
  <c r="J172" i="15"/>
  <c r="H628" i="14"/>
  <c r="BA55" i="9"/>
  <c r="I628" i="14"/>
  <c r="I1882" i="22"/>
  <c r="AP55" i="9"/>
  <c r="AM55" i="9"/>
  <c r="AI55" i="9"/>
  <c r="G248" i="14"/>
  <c r="CQ55" i="9"/>
  <c r="I134" i="14"/>
  <c r="I172" i="14"/>
  <c r="AK55" i="9"/>
  <c r="F628" i="14"/>
  <c r="J134" i="15"/>
  <c r="V55" i="9"/>
  <c r="BH55" i="9"/>
  <c r="AU55" i="9"/>
  <c r="CM55" i="9"/>
  <c r="F1692" i="21"/>
  <c r="H1692" i="21"/>
  <c r="H400" i="14"/>
  <c r="BZ55" i="9"/>
  <c r="I96" i="14"/>
  <c r="F210" i="14"/>
  <c r="L55" i="9"/>
  <c r="AL55" i="9"/>
  <c r="I704" i="14"/>
  <c r="I1692" i="21"/>
  <c r="H362" i="14"/>
  <c r="J362" i="14"/>
  <c r="CK55" i="9"/>
  <c r="I134" i="15"/>
  <c r="AF55" i="9"/>
  <c r="J55" i="9"/>
  <c r="J324" i="14"/>
  <c r="G628" i="14"/>
  <c r="G362" i="14"/>
  <c r="F55" i="9"/>
  <c r="G666" i="14"/>
  <c r="F514" i="14"/>
  <c r="X55" i="9"/>
  <c r="BP55" i="9"/>
  <c r="CA55" i="9"/>
  <c r="G286" i="14"/>
  <c r="Q55" i="9"/>
  <c r="F248" i="14"/>
  <c r="G514" i="14"/>
  <c r="S55" i="9"/>
  <c r="F286" i="14"/>
  <c r="BJ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540" i="22"/>
  <c r="G1426" i="22"/>
  <c r="G970" i="21"/>
  <c r="H1844" i="22"/>
  <c r="I970" i="22"/>
  <c r="H970" i="22"/>
  <c r="H970" i="21"/>
  <c r="G1350" i="21"/>
  <c r="F1122" i="22"/>
  <c r="F1654" i="21"/>
  <c r="H1616" i="21"/>
  <c r="H1654" i="21"/>
  <c r="J1122" i="22"/>
  <c r="F1008" i="22"/>
  <c r="I1654" i="21"/>
  <c r="J1616" i="21"/>
  <c r="I1578" i="22"/>
  <c r="F970" i="21"/>
  <c r="I1426" i="22"/>
  <c r="I1616" i="21"/>
  <c r="F1844" i="22"/>
  <c r="F1578" i="22"/>
  <c r="I1008" i="22"/>
  <c r="G1654" i="21"/>
  <c r="H1540" i="22"/>
  <c r="I1844" i="22"/>
  <c r="I970" i="21"/>
  <c r="H1426" i="22"/>
  <c r="F1350" i="21"/>
  <c r="J1654" i="21"/>
  <c r="J1426" i="22"/>
  <c r="F970" i="22"/>
  <c r="G1540" i="22"/>
  <c r="G970" i="22"/>
  <c r="J970" i="21"/>
  <c r="I1540" i="22"/>
  <c r="G1616" i="21"/>
  <c r="J1844" i="22"/>
  <c r="H1578" i="22"/>
  <c r="F1616" i="21"/>
  <c r="G1008" i="22"/>
  <c r="H1122" i="22"/>
  <c r="G1578" i="22"/>
  <c r="I1350" i="21"/>
  <c r="J1350" i="21"/>
  <c r="J1578" i="22"/>
  <c r="I1122" i="22"/>
  <c r="H1350" i="21"/>
  <c r="F1540" i="22"/>
  <c r="H1008" i="22"/>
  <c r="G1844" i="22"/>
  <c r="J1008" i="22"/>
  <c r="G1122" i="22"/>
  <c r="J970" i="22"/>
  <c r="F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72" i="18"/>
  <c r="J628" i="21"/>
  <c r="I58" i="21"/>
  <c r="J1160" i="22"/>
  <c r="H894" i="22"/>
  <c r="F172" i="18"/>
  <c r="I438" i="22"/>
  <c r="J1046" i="21"/>
  <c r="I552" i="14"/>
  <c r="G818" i="22"/>
  <c r="H1692" i="22"/>
  <c r="J514" i="21"/>
  <c r="H20" i="13"/>
  <c r="I96" i="22"/>
  <c r="J932" i="22"/>
  <c r="G742" i="21"/>
  <c r="G1312" i="22"/>
  <c r="J438" i="21"/>
  <c r="J1350" i="22"/>
  <c r="H1274" i="22"/>
  <c r="H552" i="14"/>
  <c r="H1046" i="22"/>
  <c r="J1540" i="21"/>
  <c r="G58" i="13"/>
  <c r="J552" i="22"/>
  <c r="F1388" i="21"/>
  <c r="H286" i="22"/>
  <c r="J818" i="22"/>
  <c r="F20" i="5"/>
  <c r="F210" i="21"/>
  <c r="G134" i="22"/>
  <c r="G58" i="18"/>
  <c r="G1464" i="22"/>
  <c r="F210" i="22"/>
  <c r="J1084" i="22"/>
  <c r="H1388" i="21"/>
  <c r="F1464" i="21"/>
  <c r="F400" i="21"/>
  <c r="J438" i="22"/>
  <c r="I58" i="18"/>
  <c r="I438" i="14"/>
  <c r="H856" i="21"/>
  <c r="H818" i="21"/>
  <c r="H210" i="21"/>
  <c r="J58" i="18"/>
  <c r="G742" i="22"/>
  <c r="G590" i="14"/>
  <c r="F1502" i="22"/>
  <c r="G1198" i="22"/>
  <c r="I20" i="5"/>
  <c r="G286" i="21"/>
  <c r="J20" i="15"/>
  <c r="J58" i="15"/>
  <c r="F856" i="21"/>
  <c r="H96" i="22"/>
  <c r="G362" i="22"/>
  <c r="F818" i="21"/>
  <c r="J248" i="21"/>
  <c r="H172" i="21"/>
  <c r="I1730" i="22"/>
  <c r="J1502" i="22"/>
  <c r="H1426" i="21"/>
  <c r="J1160" i="21"/>
  <c r="F362" i="22"/>
  <c r="H1198" i="21"/>
  <c r="J210" i="5"/>
  <c r="J96" i="21"/>
  <c r="J1464" i="22"/>
  <c r="I134" i="5"/>
  <c r="I1084" i="21"/>
  <c r="F324" i="15"/>
  <c r="F20" i="13"/>
  <c r="F286" i="22"/>
  <c r="J1198" i="21"/>
  <c r="G1084" i="21"/>
  <c r="G438" i="21"/>
  <c r="J324" i="22"/>
  <c r="G552" i="22"/>
  <c r="G286" i="15"/>
  <c r="F20" i="18"/>
  <c r="G1046" i="22"/>
  <c r="I134" i="21"/>
  <c r="G514" i="21"/>
  <c r="F742" i="22"/>
  <c r="H932" i="21"/>
  <c r="F476" i="22"/>
  <c r="H1008" i="21"/>
  <c r="F58" i="5"/>
  <c r="G476" i="22"/>
  <c r="G286" i="22"/>
  <c r="J628" i="22"/>
  <c r="G818" i="21"/>
  <c r="H1198" i="22"/>
  <c r="I286" i="21"/>
  <c r="F1160" i="21"/>
  <c r="J476" i="14"/>
  <c r="I1426" i="21"/>
  <c r="F362" i="21"/>
  <c r="I818" i="21"/>
  <c r="G1502" i="22"/>
  <c r="H96" i="21"/>
  <c r="I210" i="21"/>
  <c r="H324" i="21"/>
  <c r="G20" i="13"/>
  <c r="I1806" i="22"/>
  <c r="J20" i="5"/>
  <c r="F1198" i="22"/>
  <c r="I1008" i="21"/>
  <c r="I1236" i="21"/>
  <c r="G666" i="21"/>
  <c r="H1160" i="22"/>
  <c r="G704" i="22"/>
  <c r="J172" i="5"/>
  <c r="J20" i="22"/>
  <c r="G894" i="22"/>
  <c r="G1540" i="21"/>
  <c r="F172" i="21"/>
  <c r="J590" i="14"/>
  <c r="F552" i="14"/>
  <c r="F552" i="22"/>
  <c r="I58" i="22"/>
  <c r="F1616" i="22"/>
  <c r="H780" i="21"/>
  <c r="G1198" i="21"/>
  <c r="I96" i="18"/>
  <c r="J1122" i="21"/>
  <c r="F1084" i="22"/>
  <c r="G476" i="14"/>
  <c r="F1350" i="22"/>
  <c r="G666" i="22"/>
  <c r="H362" i="22"/>
  <c r="J58" i="5"/>
  <c r="I552" i="22"/>
  <c r="I856" i="22"/>
  <c r="F324" i="22"/>
  <c r="H1540" i="21"/>
  <c r="H96" i="15"/>
  <c r="F210" i="15"/>
  <c r="J476" i="22"/>
  <c r="I324" i="22"/>
  <c r="H1160" i="21"/>
  <c r="H1502" i="21"/>
  <c r="I210" i="15"/>
  <c r="I780" i="22"/>
  <c r="I20" i="21"/>
  <c r="H58" i="5"/>
  <c r="I172" i="5"/>
  <c r="F1274" i="22"/>
  <c r="G476" i="21"/>
  <c r="I476" i="21"/>
  <c r="F1502" i="21"/>
  <c r="F20" i="21"/>
  <c r="J210" i="15"/>
  <c r="J1692" i="22"/>
  <c r="I1160" i="22"/>
  <c r="I1198" i="21"/>
  <c r="H58" i="21"/>
  <c r="H248" i="15"/>
  <c r="F324" i="21"/>
  <c r="J248" i="15"/>
  <c r="I1274" i="22"/>
  <c r="H1236" i="21"/>
  <c r="F1426" i="21"/>
  <c r="J894" i="21"/>
  <c r="I590" i="14"/>
  <c r="I96" i="21"/>
  <c r="F58" i="18"/>
  <c r="J400" i="22"/>
  <c r="J780" i="21"/>
  <c r="H20" i="22"/>
  <c r="F1236" i="22"/>
  <c r="I172" i="21"/>
  <c r="F400" i="22"/>
  <c r="H1730" i="22"/>
  <c r="F58" i="22"/>
  <c r="H818" i="22"/>
  <c r="F818" i="22"/>
  <c r="J210" i="22"/>
  <c r="I1350" i="22"/>
  <c r="H400" i="22"/>
  <c r="H172" i="5"/>
  <c r="F476" i="21"/>
  <c r="I134" i="22"/>
  <c r="G58" i="14"/>
  <c r="H172" i="22"/>
  <c r="G96" i="21"/>
  <c r="J134" i="22"/>
  <c r="J1236" i="22"/>
  <c r="J362" i="22"/>
  <c r="H438" i="14"/>
  <c r="G1008" i="21"/>
  <c r="J1654" i="22"/>
  <c r="I248" i="22"/>
  <c r="I628" i="22"/>
  <c r="J704" i="21"/>
  <c r="G1654" i="22"/>
  <c r="I20" i="18"/>
  <c r="J1388" i="22"/>
  <c r="J856" i="21"/>
  <c r="J1274" i="21"/>
  <c r="G134" i="18"/>
  <c r="G1122" i="21"/>
  <c r="J20" i="13"/>
  <c r="H1084" i="21"/>
  <c r="F20" i="22"/>
  <c r="I932" i="21"/>
  <c r="J248" i="22"/>
  <c r="H1084" i="22"/>
  <c r="H58" i="18"/>
  <c r="G1274" i="22"/>
  <c r="J172" i="18"/>
  <c r="F1692" i="22"/>
  <c r="I1692" i="22"/>
  <c r="F1046" i="22"/>
  <c r="F514" i="22"/>
  <c r="F58" i="15"/>
  <c r="G1388" i="22"/>
  <c r="J58" i="21"/>
  <c r="F856" i="22"/>
  <c r="J134" i="21"/>
  <c r="I1274" i="21"/>
  <c r="I742" i="22"/>
  <c r="F1160" i="22"/>
  <c r="F248" i="22"/>
  <c r="G58" i="5"/>
  <c r="F134" i="5"/>
  <c r="F590" i="21"/>
  <c r="H1464" i="22"/>
  <c r="J58" i="14"/>
  <c r="H58" i="22"/>
  <c r="J552" i="14"/>
  <c r="I1540" i="21"/>
  <c r="H514" i="22"/>
  <c r="I742" i="21"/>
  <c r="I590" i="22"/>
  <c r="F1730" i="22"/>
  <c r="F438" i="21"/>
  <c r="I818" i="22"/>
  <c r="G96" i="15"/>
  <c r="J286" i="21"/>
  <c r="F1198" i="21"/>
  <c r="G96" i="5"/>
  <c r="F742" i="21"/>
  <c r="H1274" i="21"/>
  <c r="I20" i="15"/>
  <c r="I1654" i="22"/>
  <c r="J894" i="22"/>
  <c r="J286" i="22"/>
  <c r="J172" i="22"/>
  <c r="F780" i="21"/>
  <c r="J1312" i="22"/>
  <c r="H590" i="21"/>
  <c r="J1312" i="21"/>
  <c r="F134" i="22"/>
  <c r="J20" i="14"/>
  <c r="H628" i="21"/>
  <c r="I324" i="21"/>
  <c r="G1084" i="22"/>
  <c r="F780" i="22"/>
  <c r="F1654" i="22"/>
  <c r="J932" i="21"/>
  <c r="J134" i="5"/>
  <c r="G590" i="21"/>
  <c r="G210" i="15"/>
  <c r="J96" i="15"/>
  <c r="H58" i="15"/>
  <c r="F1464" i="22"/>
  <c r="H628" i="22"/>
  <c r="J514" i="22"/>
  <c r="J172" i="21"/>
  <c r="I286" i="22"/>
  <c r="H1350" i="22"/>
  <c r="F666" i="21"/>
  <c r="F96" i="13"/>
  <c r="G1388" i="21"/>
  <c r="F552" i="21"/>
  <c r="G1768" i="22"/>
  <c r="G1312" i="21"/>
  <c r="J96" i="18"/>
  <c r="G210" i="21"/>
  <c r="H1388" i="22"/>
  <c r="J780" i="22"/>
  <c r="I856" i="21"/>
  <c r="G1730" i="22"/>
  <c r="G780" i="21"/>
  <c r="G704" i="21"/>
  <c r="J58" i="22"/>
  <c r="I590" i="21"/>
  <c r="I476" i="22"/>
  <c r="H1806" i="22"/>
  <c r="I1046" i="21"/>
  <c r="G20" i="5"/>
  <c r="H438" i="21"/>
  <c r="G1806" i="22"/>
  <c r="H1236" i="22"/>
  <c r="G514" i="22"/>
  <c r="H400" i="21"/>
  <c r="F1312" i="21"/>
  <c r="I20" i="14"/>
  <c r="G324" i="15"/>
  <c r="H438" i="22"/>
  <c r="G58" i="15"/>
  <c r="F894" i="21"/>
  <c r="J704" i="22"/>
  <c r="F1274" i="21"/>
  <c r="J400" i="21"/>
  <c r="G96" i="18"/>
  <c r="F704" i="21"/>
  <c r="I1312" i="21"/>
  <c r="J1464" i="21"/>
  <c r="F894" i="22"/>
  <c r="H666" i="21"/>
  <c r="G552" i="21"/>
  <c r="H1046" i="21"/>
  <c r="G248" i="15"/>
  <c r="G894" i="21"/>
  <c r="H134" i="21"/>
  <c r="F20" i="14"/>
  <c r="G856" i="21"/>
  <c r="I666" i="21"/>
  <c r="G628" i="21"/>
  <c r="G932" i="22"/>
  <c r="I58" i="15"/>
  <c r="H780" i="22"/>
  <c r="J476" i="21"/>
  <c r="F286" i="15"/>
  <c r="I704" i="22"/>
  <c r="J666" i="22"/>
  <c r="G1236" i="22"/>
  <c r="H1312" i="22"/>
  <c r="I628" i="21"/>
  <c r="F1236" i="21"/>
  <c r="J324" i="15"/>
  <c r="H20" i="5"/>
  <c r="F96" i="15"/>
  <c r="G400" i="21"/>
  <c r="I362" i="22"/>
  <c r="G20" i="14"/>
  <c r="I1160" i="21"/>
  <c r="H704" i="22"/>
  <c r="I210" i="5"/>
  <c r="I400" i="22"/>
  <c r="F476" i="14"/>
  <c r="H20" i="14"/>
  <c r="H286" i="15"/>
  <c r="I20" i="13"/>
  <c r="J742" i="22"/>
  <c r="G210" i="5"/>
  <c r="F172" i="22"/>
  <c r="F704" i="22"/>
  <c r="J1388" i="21"/>
  <c r="G932" i="21"/>
  <c r="J96" i="22"/>
  <c r="I96" i="5"/>
  <c r="G96" i="22"/>
  <c r="J20" i="18"/>
  <c r="J1046" i="22"/>
  <c r="H96" i="5"/>
  <c r="I1312" i="22"/>
  <c r="G58" i="22"/>
  <c r="F134" i="21"/>
  <c r="J590" i="22"/>
  <c r="H552" i="21"/>
  <c r="F590" i="14"/>
  <c r="H742" i="22"/>
  <c r="I514" i="21"/>
  <c r="I96" i="13"/>
  <c r="J286" i="15"/>
  <c r="G20" i="21"/>
  <c r="H58" i="14"/>
  <c r="J1008" i="21"/>
  <c r="F96" i="22"/>
  <c r="I894" i="21"/>
  <c r="G134" i="21"/>
  <c r="I96" i="15"/>
  <c r="J1084" i="21"/>
  <c r="J324" i="21"/>
  <c r="G362" i="21"/>
  <c r="H552" i="22"/>
  <c r="I1502" i="22"/>
  <c r="I704" i="21"/>
  <c r="I400" i="21"/>
  <c r="F20" i="15"/>
  <c r="I58" i="14"/>
  <c r="H96" i="13"/>
  <c r="H1502" i="22"/>
  <c r="G20" i="22"/>
  <c r="J742" i="21"/>
  <c r="G400" i="22"/>
  <c r="I1616" i="22"/>
  <c r="H932" i="22"/>
  <c r="H210" i="22"/>
  <c r="H96" i="18"/>
  <c r="G552" i="14"/>
  <c r="H476" i="22"/>
  <c r="F134" i="18"/>
  <c r="H1578" i="21"/>
  <c r="H134" i="5"/>
  <c r="I58" i="5"/>
  <c r="I666" i="22"/>
  <c r="J818" i="21"/>
  <c r="H210" i="15"/>
  <c r="H856" i="22"/>
  <c r="F96" i="5"/>
  <c r="G590" i="22"/>
  <c r="J552" i="21"/>
  <c r="G1578" i="21"/>
  <c r="H248" i="22"/>
  <c r="I248" i="21"/>
  <c r="J1426" i="21"/>
  <c r="G172" i="21"/>
  <c r="H248" i="21"/>
  <c r="I20" i="22"/>
  <c r="J438" i="14"/>
  <c r="F248" i="15"/>
  <c r="H324" i="22"/>
  <c r="F248" i="21"/>
  <c r="F210" i="5"/>
  <c r="H58" i="13"/>
  <c r="G210" i="22"/>
  <c r="F58" i="14"/>
  <c r="F1540" i="21"/>
  <c r="G1692" i="22"/>
  <c r="G20" i="15"/>
  <c r="J666" i="21"/>
  <c r="G780" i="22"/>
  <c r="G58" i="21"/>
  <c r="H20" i="18"/>
  <c r="F96" i="21"/>
  <c r="G324" i="22"/>
  <c r="H894" i="21"/>
  <c r="I1578" i="21"/>
  <c r="I1388" i="21"/>
  <c r="G172" i="5"/>
  <c r="G856" i="22"/>
  <c r="I438" i="21"/>
  <c r="I1768" i="22"/>
  <c r="F438" i="22"/>
  <c r="H210" i="5"/>
  <c r="G438" i="22"/>
  <c r="H590" i="14"/>
  <c r="F628" i="21"/>
  <c r="G172" i="18"/>
  <c r="H476" i="21"/>
  <c r="J1236" i="21"/>
  <c r="G1160" i="22"/>
  <c r="H666" i="22"/>
  <c r="H742" i="21"/>
  <c r="I1198" i="22"/>
  <c r="I1236" i="22"/>
  <c r="F438" i="14"/>
  <c r="H1464" i="21"/>
  <c r="F1046" i="21"/>
  <c r="H362" i="21"/>
  <c r="H286" i="21"/>
  <c r="I1084" i="22"/>
  <c r="J1616" i="22"/>
  <c r="I932" i="22"/>
  <c r="F1768" i="22"/>
  <c r="J20" i="21"/>
  <c r="I514" i="22"/>
  <c r="I1046" i="22"/>
  <c r="G134" i="5"/>
  <c r="H134" i="22"/>
  <c r="J1768" i="22"/>
  <c r="F1388" i="22"/>
  <c r="F58" i="13"/>
  <c r="I1464" i="22"/>
  <c r="F666" i="22"/>
  <c r="I286" i="15"/>
  <c r="F514" i="21"/>
  <c r="G1160" i="21"/>
  <c r="F286" i="21"/>
  <c r="H20" i="21"/>
  <c r="F1806" i="22"/>
  <c r="F932" i="21"/>
  <c r="J1502" i="21"/>
  <c r="I1464" i="21"/>
  <c r="I1502" i="21"/>
  <c r="H1312" i="21"/>
  <c r="G1426" i="21"/>
  <c r="J1198" i="22"/>
  <c r="H324" i="15"/>
  <c r="G1236" i="21"/>
  <c r="G324" i="21"/>
  <c r="H134" i="18"/>
  <c r="J210" i="21"/>
  <c r="J58" i="13"/>
  <c r="F1084" i="21"/>
  <c r="H476" i="14"/>
  <c r="H1654" i="22"/>
  <c r="G1350" i="22"/>
  <c r="H1122" i="21"/>
  <c r="I894" i="22"/>
  <c r="I780" i="21"/>
  <c r="G438" i="14"/>
  <c r="J134" i="18"/>
  <c r="I172" i="22"/>
  <c r="F58" i="21"/>
  <c r="F1312" i="22"/>
  <c r="F172" i="5"/>
  <c r="I58" i="13"/>
  <c r="I134" i="18"/>
  <c r="H20" i="15"/>
  <c r="G172" i="22"/>
  <c r="I362" i="21"/>
  <c r="G248" i="22"/>
  <c r="H704" i="21"/>
  <c r="G248" i="21"/>
  <c r="J1806" i="22"/>
  <c r="H1616" i="22"/>
  <c r="F96" i="18"/>
  <c r="G1274" i="21"/>
  <c r="G628" i="22"/>
  <c r="I552" i="21"/>
  <c r="F1578" i="21"/>
  <c r="F590" i="22"/>
  <c r="F1122" i="21"/>
  <c r="I1388" i="22"/>
  <c r="H514" i="21"/>
  <c r="H590" i="22"/>
  <c r="I476" i="14"/>
  <c r="J590" i="21"/>
  <c r="G96" i="13"/>
  <c r="G1046" i="21"/>
  <c r="I172" i="18"/>
  <c r="J96" i="5"/>
  <c r="J96" i="13"/>
  <c r="G1464" i="21"/>
  <c r="J856" i="22"/>
  <c r="I1122" i="21"/>
  <c r="I248" i="15"/>
  <c r="H1768" i="22"/>
  <c r="I324" i="15"/>
  <c r="G1616" i="22"/>
  <c r="G20" i="18"/>
  <c r="J1578" i="21"/>
  <c r="F1008" i="21"/>
  <c r="F628" i="22"/>
  <c r="J362" i="21"/>
  <c r="F932" i="22"/>
  <c r="J1730" i="22"/>
  <c r="I210" i="22"/>
  <c r="J1274" i="22"/>
  <c r="G1502"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<sst xmlns="http://schemas.openxmlformats.org/spreadsheetml/2006/main" count="3222" uniqueCount="517">
  <si>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</si>
  <si>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</si>
  <si>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</si>
  <si>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</si>
  <si>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</si>
  <si>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</si>
  <si>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</si>
  <si>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</si>
  <si>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</si>
  <si>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</si>
  <si>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</si>
  <si>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</si>
  <si>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</si>
  <si>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</si>
  <si>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</si>
  <si>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</si>
  <si>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</si>
  <si>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</si>
  <si>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</si>
  <si>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</si>
  <si>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</si>
  <si>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</si>
  <si>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</si>
  <si>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</si>
  <si>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</si>
  <si>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</si>
  <si>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</si>
  <si>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</si>
  <si>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</si>
  <si>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</si>
  <si>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</si>
  <si>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</si>
  <si>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</si>
  <si>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</si>
  <si>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</si>
  <si>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</si>
  <si>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</si>
  <si>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</si>
  <si>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</si>
  <si>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</si>
  <si>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</si>
  <si>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</si>
  <si>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</si>
  <si>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</si>
  <si>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</si>
  <si>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</si>
  <si>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</si>
  <si>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</si>
  <si>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</si>
  <si>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</si>
  <si>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</si>
  <si>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</si>
  <si>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</si>
  <si>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</si>
  <si>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</si>
  <si>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</si>
  <si>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</si>
  <si>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</si>
  <si>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</si>
  <si>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</si>
  <si>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</si>
  <si>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</si>
  <si>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</si>
  <si>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</si>
  <si>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</si>
  <si>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</si>
  <si>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</si>
  <si>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</si>
  <si>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</si>
  <si>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</si>
  <si>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</si>
  <si>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</si>
  <si>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</si>
  <si>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</si>
  <si>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</si>
  <si>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</si>
  <si>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</si>
  <si>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</si>
  <si>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</si>
  <si>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</si>
  <si>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</si>
  <si>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</si>
  <si>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</si>
  <si>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</si>
  <si>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</si>
  <si>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</si>
  <si>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</si>
  <si>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</si>
  <si>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</si>
  <si>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</si>
  <si>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</si>
  <si>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</si>
  <si>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</si>
  <si>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</si>
  <si>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</si>
  <si>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</si>
  <si>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</si>
  <si>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</si>
  <si>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</si>
  <si>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</si>
  <si>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</si>
  <si>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</si>
  <si>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</si>
  <si>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</si>
  <si>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</si>
  <si>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</si>
  <si>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</si>
  <si>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</si>
  <si>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</si>
  <si>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</si>
  <si>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</si>
  <si>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</si>
  <si>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</si>
  <si>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</si>
  <si>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</si>
  <si>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</si>
  <si>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</si>
  <si>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</si>
  <si>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</si>
  <si>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</si>
  <si>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</si>
  <si>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</si>
  <si>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</si>
  <si>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</si>
  <si>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</si>
  <si>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</si>
  <si>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</si>
  <si>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</si>
  <si>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</si>
  <si>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</si>
  <si>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</si>
  <si>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</si>
  <si>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</si>
  <si>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</si>
  <si>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</si>
  <si>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</si>
  <si>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</si>
  <si>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</si>
  <si>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</si>
  <si>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</si>
  <si>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</si>
  <si>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</si>
  <si>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</si>
  <si>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</si>
  <si>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</si>
  <si>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</si>
  <si>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</si>
  <si>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</si>
  <si>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</si>
  <si>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</si>
  <si>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</si>
  <si>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</si>
  <si>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</si>
  <si>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</si>
  <si>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</si>
  <si>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</si>
  <si>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</si>
  <si>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</si>
  <si>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</si>
  <si>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</si>
  <si>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</si>
  <si>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</si>
  <si>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</si>
  <si>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</si>
  <si>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</si>
  <si>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</si>
  <si>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</si>
  <si>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</si>
  <si>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</si>
  <si>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</si>
  <si>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</si>
  <si>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</si>
  <si>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</si>
  <si>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</si>
  <si>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</si>
  <si>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</si>
  <si>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</si>
  <si>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</si>
  <si>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</si>
  <si>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</si>
  <si>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</si>
  <si>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</si>
  <si>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</si>
  <si>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</si>
  <si>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</si>
  <si>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</si>
  <si>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</si>
  <si>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</si>
  <si>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</si>
  <si>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</si>
  <si>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</si>
  <si>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</si>
  <si>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</si>
  <si>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</si>
  <si>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</si>
  <si>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</si>
  <si>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</si>
  <si>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</si>
  <si>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</si>
  <si>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</si>
  <si>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</si>
  <si>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</si>
  <si>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</si>
  <si>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</si>
  <si>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</si>
  <si>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</si>
  <si>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</si>
  <si>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</si>
  <si>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</si>
  <si>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</si>
  <si>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</si>
  <si>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</si>
  <si>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</si>
  <si>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</si>
  <si>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</si>
  <si>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</si>
  <si>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</si>
  <si>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</si>
  <si>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</si>
  <si>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</si>
  <si>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</si>
  <si>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</si>
  <si>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</si>
  <si>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</si>
  <si>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</si>
  <si>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</si>
  <si>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</si>
  <si>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</si>
  <si>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</si>
  <si>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</si>
  <si>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</si>
  <si>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</si>
  <si>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</si>
  <si>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</si>
  <si>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</si>
  <si>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</si>
  <si>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</si>
  <si>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</si>
  <si>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</si>
  <si>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</si>
  <si>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</si>
  <si>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</si>
  <si>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</si>
  <si>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</si>
  <si>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</si>
  <si>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</si>
  <si>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</si>
  <si>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</si>
  <si>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</si>
  <si>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</si>
  <si>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</si>
  <si>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</si>
  <si>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</si>
  <si>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</si>
  <si>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</si>
  <si>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</si>
  <si>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</si>
  <si>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</si>
  <si>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</si>
  <si>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</si>
  <si>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</si>
  <si>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</si>
  <si>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</si>
  <si>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</si>
  <si>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</si>
  <si>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</si>
  <si>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</si>
  <si>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</si>
  <si>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</si>
  <si>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</si>
  <si>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</si>
  <si>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</si>
  <si>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</si>
  <si>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</si>
  <si>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</si>
  <si>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</si>
  <si>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</si>
  <si>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</si>
  <si>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</si>
  <si>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</si>
  <si>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</si>
  <si>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</si>
  <si>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</si>
  <si>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</si>
  <si>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</si>
  <si>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</si>
  <si>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</si>
  <si>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</si>
  <si>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</si>
  <si>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</si>
  <si>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</si>
  <si>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</si>
  <si>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</si>
  <si>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</si>
  <si>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</si>
  <si>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</si>
  <si>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</si>
  <si>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</si>
  <si>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</si>
  <si>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</si>
  <si>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</si>
  <si>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</si>
  <si>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</si>
  <si>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</si>
  <si>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</si>
  <si>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</si>
  <si>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</si>
  <si>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</si>
  <si>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</si>
  <si>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</si>
  <si>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</si>
  <si>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</si>
  <si>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</si>
  <si>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</si>
  <si>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</si>
  <si>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</si>
  <si>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</si>
  <si>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</si>
  <si>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</si>
  <si>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</si>
  <si>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</si>
  <si>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</si>
  <si>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</si>
  <si>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</si>
  <si>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</si>
  <si>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</si>
  <si>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</si>
  <si>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</si>
  <si>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</si>
  <si>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</si>
  <si>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</si>
  <si>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</si>
  <si>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</si>
  <si>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</si>
  <si>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</si>
  <si>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</si>
  <si>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</si>
  <si>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</si>
  <si>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</si>
  <si>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</si>
  <si>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</si>
  <si>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</si>
  <si>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</si>
  <si>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</si>
  <si>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</si>
  <si>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</si>
  <si>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</si>
  <si>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</si>
  <si>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</si>
  <si>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</si>
  <si>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</si>
  <si>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</si>
  <si>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</si>
  <si>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</si>
  <si>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</si>
  <si>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</si>
  <si>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</si>
  <si>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</si>
  <si>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</si>
  <si>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</si>
  <si>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</si>
  <si>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</si>
  <si>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</si>
  <si>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</si>
  <si>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</si>
  <si>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</si>
  <si>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</si>
  <si>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</si>
  <si>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</si>
  <si>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</si>
  <si>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</si>
  <si>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</si>
  <si>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</si>
  <si>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</si>
  <si>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</si>
  <si>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</si>
  <si>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</si>
  <si>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</si>
  <si>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</si>
  <si>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</si>
  <si>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</si>
  <si>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</si>
  <si>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</si>
  <si>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</si>
  <si>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</si>
  <si>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</si>
  <si>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</si>
  <si>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</si>
  <si>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</si>
  <si>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</si>
  <si>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</si>
  <si>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</si>
  <si>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</si>
  <si>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</si>
  <si>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</si>
  <si>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</si>
  <si>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</si>
  <si>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</si>
  <si>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</si>
  <si>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</si>
  <si>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</si>
  <si>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</si>
  <si>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</si>
  <si>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</si>
  <si>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</si>
  <si>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</si>
  <si>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</si>
  <si>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</si>
  <si>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</si>
  <si>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</si>
  <si>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</si>
  <si>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</si>
  <si>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</si>
  <si>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</si>
  <si>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</si>
  <si>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</si>
  <si>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</si>
  <si>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</si>
  <si>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</si>
  <si>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</si>
  <si>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</si>
  <si>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</si>
  <si>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</si>
  <si>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</si>
  <si>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</si>
  <si>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</si>
  <si>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</si>
  <si>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</si>
  <si>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</si>
  <si>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</si>
  <si>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</si>
  <si>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</si>
  <si>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</si>
  <si>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</si>
  <si>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</si>
  <si>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</si>
  <si>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</si>
  <si>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</si>
  <si>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</si>
  <si>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</si>
  <si>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</si>
  <si>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</si>
  <si>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</si>
  <si>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</si>
  <si>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</si>
  <si>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</si>
  <si>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</si>
  <si>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</si>
  <si>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</si>
  <si>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</si>
  <si>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</si>
  <si>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</si>
  <si>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</si>
  <si>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</si>
  <si>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</si>
  <si>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</si>
  <si>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</si>
  <si>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</si>
  <si>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</si>
  <si>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</si>
  <si>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</si>
  <si>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</si>
  <si>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</si>
  <si>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</si>
  <si>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</si>
  <si>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</si>
  <si>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</si>
  <si>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</si>
  <si>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</si>
  <si>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</si>
  <si>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</si>
  <si>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</si>
  <si>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</si>
  <si>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</si>
  <si>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</si>
  <si>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</si>
  <si>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</si>
  <si>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</si>
  <si>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</si>
  <si>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</si>
  <si>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Equipo: Intel(R) Core(TM) i7-6700HQ CPU @ 2.60GHz   2.60 GHz, 
RAM: 16,0 GB
Sistema Operativo: Windows 10 Enterprise
Navegador: Google Chrome Versión 127.0.6533.73
Herramientas utilizadas: Tawdis, LightHouse, Wave, Color Contrast Analyzer, HeadingsMap, Screen reader, Siteimprove, taba11y,  UserCSS, Web Developer y  Axe DevTools</t>
  </si>
  <si>
    <t>MADRID DIGITAL</t>
  </si>
  <si>
    <t>https://bocm.es/</t>
  </si>
  <si>
    <t>https://bocm.es/ultimo-bocm</t>
  </si>
  <si>
    <t>https://bocm.es/autentificacion-verificacion</t>
  </si>
  <si>
    <t>https://bocm.es/que-es-bocm</t>
  </si>
  <si>
    <t>https://bocm.es/boletin-oficial-del-estado-boletines-autonomicos-y-de-la-provincia-de-madrid</t>
  </si>
  <si>
    <t>https://bocm.es/aviso-legal</t>
  </si>
  <si>
    <t>https://bocm.es/privacidad</t>
  </si>
  <si>
    <t>https://bocm.es/contacto</t>
  </si>
  <si>
    <t>https://bocm.es/declaracion-de-accesibilidad</t>
  </si>
  <si>
    <t>https://bocm.es/mapa-web</t>
  </si>
  <si>
    <t>Página Web</t>
  </si>
  <si>
    <t>Inicio</t>
  </si>
  <si>
    <t>Último BOCM</t>
  </si>
  <si>
    <t>Autenticación</t>
  </si>
  <si>
    <t>Qué es BOCM</t>
  </si>
  <si>
    <t>Otros Boletines</t>
  </si>
  <si>
    <t>Aviso legal</t>
  </si>
  <si>
    <t>Privacidad</t>
  </si>
  <si>
    <t>Accesibilidad</t>
  </si>
  <si>
    <t>Home</t>
  </si>
  <si>
    <t>Home - Último BOCM</t>
  </si>
  <si>
    <t>Home - Autenticación y verificación</t>
  </si>
  <si>
    <t>Home - Qué es el BOCM</t>
  </si>
  <si>
    <t>Home - Otro boletines oficiales</t>
  </si>
  <si>
    <t>Home - Aviso legal</t>
  </si>
  <si>
    <t>Home - Privacidad</t>
  </si>
  <si>
    <t>Home - Contacto</t>
  </si>
  <si>
    <t>Home - Accesibilidad</t>
  </si>
  <si>
    <t>Home - Mapa web</t>
  </si>
  <si>
    <t>Búsqueda avanzada</t>
  </si>
  <si>
    <t>https://bocm.es/advanced-search</t>
  </si>
  <si>
    <t>Home - Búsqueda avanzada - Buscar</t>
  </si>
  <si>
    <t>Boletín Oficial de la Comunidad de Madrid</t>
  </si>
  <si>
    <t>Se revisan las páginas del dominio https://bocm.es/</t>
  </si>
  <si>
    <t>Información y consulta del Boletín Oficial de la Comunidad de Madrid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</si>
</sst>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66</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Autenticación</v>
      </c>
      <c r="C21" s="85" t="str" cm="1">
        <f t="array" ref="C21">IFERROR(INDEX('03.Muestra'!$F$8:$F$42,SMALL(IF("Página Web"='03.Muestra'!$D$8:$D$42,ROW('03.Muestra'!$F$8:$F$42)-MIN(ROW('03.Muestra'!$D$8:$D$42))+1,""),ROW()-18)),"")</f>
        <v>https://bocm.es/autentificacion-verificacion</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BOCM</v>
      </c>
      <c r="C22" s="85" t="str" cm="1">
        <f t="array" ref="C22">IFERROR(INDEX('03.Muestra'!$F$8:$F$42,SMALL(IF("Página Web"='03.Muestra'!$D$8:$D$42,ROW('03.Muestra'!$F$8:$F$42)-MIN(ROW('03.Muestra'!$D$8:$D$42))+1,""),ROW()-18)),"")</f>
        <v>https://bocm.es/que-es-bocm</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Otros Boletines</v>
      </c>
      <c r="C23" s="85" t="str" cm="1">
        <f t="array" ref="C23">IFERROR(INDEX('03.Muestra'!$F$8:$F$42,SMALL(IF("Página Web"='03.Muestra'!$D$8:$D$42,ROW('03.Muestra'!$F$8:$F$42)-MIN(ROW('03.Muestra'!$D$8:$D$42))+1,""),ROW()-18)),"")</f>
        <v>https://bocm.es/boletin-oficial-del-estado-boletines-autonomicos-y-de-la-provincia-de-madrid</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https://bocm.es/aviso-legal</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Privacidad</v>
      </c>
      <c r="C25" s="85" t="str" cm="1">
        <f t="array" ref="C25">IFERROR(INDEX('03.Muestra'!$F$8:$F$42,SMALL(IF("Página Web"='03.Muestra'!$D$8:$D$42,ROW('03.Muestra'!$F$8:$F$42)-MIN(ROW('03.Muestra'!$D$8:$D$42))+1,""),ROW()-18)),"")</f>
        <v>https://bocm.es/privacidad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https://bocm.es/contacto</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https://bocm.es/declaracion-de-accesibilidad</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https://bocm.es/mapa-web</v>
      </c>
      <c r="D28" s="99" t="s">
        <v>104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Búsqueda avanzada</v>
      </c>
      <c r="C29" s="85" t="str" cm="1">
        <f t="array" ref="C29">IFERROR(INDEX('03.Muestra'!$F$8:$F$42,SMALL(IF("Página Web"='03.Muestra'!$D$8:$D$42,ROW('03.Muestra'!$F$8:$F$42)-MIN(ROW('03.Muestra'!$D$8:$D$42))+1,""),ROW()-18)),"")</f>
        <v>https://bocm.es/advanced-search</v>
      </c>
      <c r="D29" s="99" t="s">
        <v>104</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Autenticación</v>
      </c>
      <c r="C59" s="85" t="str" cm="1">
        <f t="array" ref="C59">IFERROR(INDEX('03.Muestra'!$F$8:$F$42,SMALL(IF("Página Web"='03.Muestra'!$D$8:$D$42,ROW('03.Muestra'!$F$8:$F$42)-MIN(ROW('03.Muestra'!$D$8:$D$42))+1,""),ROW()-56)),"")</f>
        <v>https://bocm.es/autentificacion-verificacion</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BOCM</v>
      </c>
      <c r="C60" s="85" t="str" cm="1">
        <f t="array" ref="C60">IFERROR(INDEX('03.Muestra'!$F$8:$F$42,SMALL(IF("Página Web"='03.Muestra'!$D$8:$D$42,ROW('03.Muestra'!$F$8:$F$42)-MIN(ROW('03.Muestra'!$D$8:$D$42))+1,""),ROW()-56)),"")</f>
        <v>https://bocm.es/que-es-bocm</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Otros Boletines</v>
      </c>
      <c r="C61" s="85" t="str" cm="1">
        <f t="array" ref="C61">IFERROR(INDEX('03.Muestra'!$F$8:$F$42,SMALL(IF("Página Web"='03.Muestra'!$D$8:$D$42,ROW('03.Muestra'!$F$8:$F$42)-MIN(ROW('03.Muestra'!$D$8:$D$42))+1,""),ROW()-56)),"")</f>
        <v>https://bocm.es/boletin-oficial-del-estado-boletines-autonomicos-y-de-la-provincia-de-madrid</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https://bocm.es/aviso-legal</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Privacidad</v>
      </c>
      <c r="C63" s="85" t="str" cm="1">
        <f t="array" ref="C63">IFERROR(INDEX('03.Muestra'!$F$8:$F$42,SMALL(IF("Página Web"='03.Muestra'!$D$8:$D$42,ROW('03.Muestra'!$F$8:$F$42)-MIN(ROW('03.Muestra'!$D$8:$D$42))+1,""),ROW()-56)),"")</f>
        <v>https://bocm.es/privacidad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https://bocm.es/contacto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https://bocm.es/declaracion-de-accesibilidad</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https://bocm.es/mapa-web</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Búsqueda avanzada</v>
      </c>
      <c r="C67" s="85" t="str" cm="1">
        <f t="array" ref="C67">IFERROR(INDEX('03.Muestra'!$F$8:$F$42,SMALL(IF("Página Web"='03.Muestra'!$D$8:$D$42,ROW('03.Muestra'!$F$8:$F$42)-MIN(ROW('03.Muestra'!$D$8:$D$42))+1,""),ROW()-56)),"")</f>
        <v>https://bocm.es/advanced-search</v>
      </c>
      <c r="D67" s="99" t="s">
        <v>104</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Autenticación</v>
      </c>
      <c r="C97" s="85" t="str" cm="1">
        <f t="array" ref="C97">IFERROR(INDEX('03.Muestra'!$F$8:$F$42,SMALL(IF("Página Web"='03.Muestra'!$D$8:$D$42,ROW('03.Muestra'!$F$8:$F$42)-MIN(ROW('03.Muestra'!$D$8:$D$42))+1,""),ROW()-94)),"")</f>
        <v>https://bocm.es/autentificacion-verificacion</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BOCM</v>
      </c>
      <c r="C98" s="85" t="str" cm="1">
        <f t="array" ref="C98">IFERROR(INDEX('03.Muestra'!$F$8:$F$42,SMALL(IF("Página Web"='03.Muestra'!$D$8:$D$42,ROW('03.Muestra'!$F$8:$F$42)-MIN(ROW('03.Muestra'!$D$8:$D$42))+1,""),ROW()-94)),"")</f>
        <v>https://bocm.es/que-es-bocm</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Otros Boletines</v>
      </c>
      <c r="C99" s="85" t="str" cm="1">
        <f t="array" ref="C99">IFERROR(INDEX('03.Muestra'!$F$8:$F$42,SMALL(IF("Página Web"='03.Muestra'!$D$8:$D$42,ROW('03.Muestra'!$F$8:$F$42)-MIN(ROW('03.Muestra'!$D$8:$D$42))+1,""),ROW()-94)),"")</f>
        <v>https://bocm.es/boletin-oficial-del-estado-boletines-autonomicos-y-de-la-provincia-de-madrid</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https://bocm.es/aviso-legal</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Privacidad</v>
      </c>
      <c r="C101" s="85" t="str" cm="1">
        <f t="array" ref="C101">IFERROR(INDEX('03.Muestra'!$F$8:$F$42,SMALL(IF("Página Web"='03.Muestra'!$D$8:$D$42,ROW('03.Muestra'!$F$8:$F$42)-MIN(ROW('03.Muestra'!$D$8:$D$42))+1,""),ROW()-94)),"")</f>
        <v>https://bocm.es/privacidad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https://bocm.es/contacto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https://bocm.es/declaracion-de-accesibilidad</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https://bocm.es/mapa-web</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Búsqueda avanzada</v>
      </c>
      <c r="C105" s="85" t="str" cm="1">
        <f t="array" ref="C105">IFERROR(INDEX('03.Muestra'!$F$8:$F$42,SMALL(IF("Página Web"='03.Muestra'!$D$8:$D$42,ROW('03.Muestra'!$F$8:$F$42)-MIN(ROW('03.Muestra'!$D$8:$D$42))+1,""),ROW()-94)),"")</f>
        <v>https://bocm.es/advanced-search</v>
      </c>
      <c r="D105" s="99" t="s">
        <v>104</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Autenticación</v>
      </c>
      <c r="C135" s="85" t="str" cm="1">
        <f t="array" ref="C135">IFERROR(INDEX('03.Muestra'!$F$8:$F$42,SMALL(IF("Página Web"='03.Muestra'!$D$8:$D$42,ROW('03.Muestra'!$F$8:$F$42)-MIN(ROW('03.Muestra'!$D$8:$D$42))+1,""),ROW()-132)),"")</f>
        <v>https://bocm.es/autentificacion-verificacion</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BOCM</v>
      </c>
      <c r="C136" s="85" t="str" cm="1">
        <f t="array" ref="C136">IFERROR(INDEX('03.Muestra'!$F$8:$F$42,SMALL(IF("Página Web"='03.Muestra'!$D$8:$D$42,ROW('03.Muestra'!$F$8:$F$42)-MIN(ROW('03.Muestra'!$D$8:$D$42))+1,""),ROW()-132)),"")</f>
        <v>https://bocm.es/que-es-bocm</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Otros Boletines</v>
      </c>
      <c r="C137" s="85" t="str" cm="1">
        <f t="array" ref="C137">IFERROR(INDEX('03.Muestra'!$F$8:$F$42,SMALL(IF("Página Web"='03.Muestra'!$D$8:$D$42,ROW('03.Muestra'!$F$8:$F$42)-MIN(ROW('03.Muestra'!$D$8:$D$42))+1,""),ROW()-132)),"")</f>
        <v>https://bocm.es/boletin-oficial-del-estado-boletines-autonomicos-y-de-la-provincia-de-madrid</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https://bocm.es/aviso-legal</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Privacidad</v>
      </c>
      <c r="C139" s="85" t="str" cm="1">
        <f t="array" ref="C139">IFERROR(INDEX('03.Muestra'!$F$8:$F$42,SMALL(IF("Página Web"='03.Muestra'!$D$8:$D$42,ROW('03.Muestra'!$F$8:$F$42)-MIN(ROW('03.Muestra'!$D$8:$D$42))+1,""),ROW()-132)),"")</f>
        <v>https://bocm.es/privacidad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https://bocm.es/contacto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https://bocm.es/declaracion-de-accesibilidad</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https://bocm.es/mapa-web</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Búsqueda avanzada</v>
      </c>
      <c r="C143" s="85" t="str" cm="1">
        <f t="array" ref="C143">IFERROR(INDEX('03.Muestra'!$F$8:$F$42,SMALL(IF("Página Web"='03.Muestra'!$D$8:$D$42,ROW('03.Muestra'!$F$8:$F$42)-MIN(ROW('03.Muestra'!$D$8:$D$42))+1,""),ROW()-132)),"")</f>
        <v>https://bocm.es/advanced-search</v>
      </c>
      <c r="D143" s="99" t="s">
        <v>104</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Autenticación</v>
      </c>
      <c r="C173" s="85" t="str" cm="1">
        <f t="array" ref="C173">IFERROR(INDEX('03.Muestra'!$F$8:$F$42,SMALL(IF("Página Web"='03.Muestra'!$D$8:$D$42,ROW('03.Muestra'!$F$8:$F$42)-MIN(ROW('03.Muestra'!$D$8:$D$42))+1,""),ROW()-170)),"")</f>
        <v>https://bocm.es/autentificacion-verificacion</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BOCM</v>
      </c>
      <c r="C174" s="85" t="str" cm="1">
        <f t="array" ref="C174">IFERROR(INDEX('03.Muestra'!$F$8:$F$42,SMALL(IF("Página Web"='03.Muestra'!$D$8:$D$42,ROW('03.Muestra'!$F$8:$F$42)-MIN(ROW('03.Muestra'!$D$8:$D$42))+1,""),ROW()-170)),"")</f>
        <v>https://bocm.es/que-es-bocm</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Otros Boletines</v>
      </c>
      <c r="C175" s="85" t="str" cm="1">
        <f t="array" ref="C175">IFERROR(INDEX('03.Muestra'!$F$8:$F$42,SMALL(IF("Página Web"='03.Muestra'!$D$8:$D$42,ROW('03.Muestra'!$F$8:$F$42)-MIN(ROW('03.Muestra'!$D$8:$D$42))+1,""),ROW()-170)),"")</f>
        <v>https://bocm.es/boletin-oficial-del-estado-boletines-autonomicos-y-de-la-provincia-de-madrid</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https://bocm.es/aviso-legal</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Privacidad</v>
      </c>
      <c r="C177" s="85" t="str" cm="1">
        <f t="array" ref="C177">IFERROR(INDEX('03.Muestra'!$F$8:$F$42,SMALL(IF("Página Web"='03.Muestra'!$D$8:$D$42,ROW('03.Muestra'!$F$8:$F$42)-MIN(ROW('03.Muestra'!$D$8:$D$42))+1,""),ROW()-170)),"")</f>
        <v>https://bocm.es/privacidad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https://bocm.es/contacto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https://bocm.es/declaracion-de-accesibilidad</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https://bocm.es/mapa-web</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Búsqueda avanzada</v>
      </c>
      <c r="C181" s="85" t="str" cm="1">
        <f t="array" ref="C181">IFERROR(INDEX('03.Muestra'!$F$8:$F$42,SMALL(IF("Página Web"='03.Muestra'!$D$8:$D$42,ROW('03.Muestra'!$F$8:$F$42)-MIN(ROW('03.Muestra'!$D$8:$D$42))+1,""),ROW()-170)),"")</f>
        <v>https://bocm.es/advanced-search</v>
      </c>
      <c r="D181" s="99" t="s">
        <v>104</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Autenticación</v>
      </c>
      <c r="C211" s="85" t="str" cm="1">
        <f t="array" ref="C211">IFERROR(INDEX('03.Muestra'!$F$8:$F$42,SMALL(IF("Página Web"='03.Muestra'!$D$8:$D$42,ROW('03.Muestra'!$F$8:$F$42)-MIN(ROW('03.Muestra'!$D$8:$D$42))+1,""),ROW()-208)),"")</f>
        <v>https://bocm.es/autentificacion-verificacion</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BOCM</v>
      </c>
      <c r="C212" s="85" t="str" cm="1">
        <f t="array" ref="C212">IFERROR(INDEX('03.Muestra'!$F$8:$F$42,SMALL(IF("Página Web"='03.Muestra'!$D$8:$D$42,ROW('03.Muestra'!$F$8:$F$42)-MIN(ROW('03.Muestra'!$D$8:$D$42))+1,""),ROW()-208)),"")</f>
        <v>https://bocm.es/que-es-bocm</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Otros Boletines</v>
      </c>
      <c r="C213" s="85" t="str" cm="1">
        <f t="array" ref="C213">IFERROR(INDEX('03.Muestra'!$F$8:$F$42,SMALL(IF("Página Web"='03.Muestra'!$D$8:$D$42,ROW('03.Muestra'!$F$8:$F$42)-MIN(ROW('03.Muestra'!$D$8:$D$42))+1,""),ROW()-208)),"")</f>
        <v>https://bocm.es/boletin-oficial-del-estado-boletines-autonomicos-y-de-la-provincia-de-madrid</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https://bocm.es/aviso-legal</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Privacidad</v>
      </c>
      <c r="C215" s="85" t="str" cm="1">
        <f t="array" ref="C215">IFERROR(INDEX('03.Muestra'!$F$8:$F$42,SMALL(IF("Página Web"='03.Muestra'!$D$8:$D$42,ROW('03.Muestra'!$F$8:$F$42)-MIN(ROW('03.Muestra'!$D$8:$D$42))+1,""),ROW()-208)),"")</f>
        <v>https://bocm.es/privacidad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https://bocm.es/contacto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https://bocm.es/declaracion-de-accesibilidad</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https://bocm.es/mapa-web</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Búsqueda avanzada</v>
      </c>
      <c r="C219" s="85" t="str" cm="1">
        <f t="array" ref="C219">IFERROR(INDEX('03.Muestra'!$F$8:$F$42,SMALL(IF("Página Web"='03.Muestra'!$D$8:$D$42,ROW('03.Muestra'!$F$8:$F$42)-MIN(ROW('03.Muestra'!$D$8:$D$42))+1,""),ROW()-208)),"")</f>
        <v>https://bocm.es/advanced-search</v>
      </c>
      <c r="D219" s="99" t="s">
        <v>104</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70" zoomScaleNormal="70" workbookViewId="0">
      <selection activeCell="C32" sqref="C3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11</v>
      </c>
      <c r="H12" s="42">
        <f ca="1">IF(($G$15+$K$15)=0,0,G12/($G$15+$K$15))</f>
        <v>0.2</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22</v>
      </c>
      <c r="H13" s="42">
        <f ca="1">IF(($G$15+$K$15)=0,0,G13/($G$15+$K$15))</f>
        <v>0.4</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22</v>
      </c>
      <c r="H14" s="42">
        <f ca="1">IF(($G$15+$K$15)=0,0,G14/($G$15+$K$15))</f>
        <v>0.4</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Autenticación</v>
      </c>
      <c r="C21" s="85" t="str" cm="1">
        <f t="array" ref="C21">IFERROR(INDEX('03.Muestra'!$F$8:$F$42,SMALL(IF("Página Web"='03.Muestra'!$D$8:$D$42,ROW('03.Muestra'!$F$8:$F$42)-MIN(ROW('03.Muestra'!$D$8:$D$42))+1,""),ROW()-18)),"")</f>
        <v>https://bocm.es/autentificacion-verificacion</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BOCM</v>
      </c>
      <c r="C22" s="85" t="str" cm="1">
        <f t="array" ref="C22">IFERROR(INDEX('03.Muestra'!$F$8:$F$42,SMALL(IF("Página Web"='03.Muestra'!$D$8:$D$42,ROW('03.Muestra'!$F$8:$F$42)-MIN(ROW('03.Muestra'!$D$8:$D$42))+1,""),ROW()-18)),"")</f>
        <v>https://bocm.es/que-es-bocm</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Otros Boletines</v>
      </c>
      <c r="C23" s="85" t="str" cm="1">
        <f t="array" ref="C23">IFERROR(INDEX('03.Muestra'!$F$8:$F$42,SMALL(IF("Página Web"='03.Muestra'!$D$8:$D$42,ROW('03.Muestra'!$F$8:$F$42)-MIN(ROW('03.Muestra'!$D$8:$D$42))+1,""),ROW()-18)),"")</f>
        <v>https://bocm.es/boletin-oficial-del-estado-boletines-autonomicos-y-de-la-provincia-de-madrid</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https://bocm.es/aviso-legal</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Privacidad</v>
      </c>
      <c r="C25" s="85" t="str" cm="1">
        <f t="array" ref="C25">IFERROR(INDEX('03.Muestra'!$F$8:$F$42,SMALL(IF("Página Web"='03.Muestra'!$D$8:$D$42,ROW('03.Muestra'!$F$8:$F$42)-MIN(ROW('03.Muestra'!$D$8:$D$42))+1,""),ROW()-18)),"")</f>
        <v>https://bocm.es/privacidad</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https://bocm.es/contacto</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https://bocm.es/declaracion-de-accesibilidad</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https://bocm.es/mapa-web</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Búsqueda avanzada</v>
      </c>
      <c r="C29" s="85" t="str" cm="1">
        <f t="array" ref="C29">IFERROR(INDEX('03.Muestra'!$F$8:$F$42,SMALL(IF("Página Web"='03.Muestra'!$D$8:$D$42,ROW('03.Muestra'!$F$8:$F$42)-MIN(ROW('03.Muestra'!$D$8:$D$42))+1,""),ROW()-18)),"")</f>
        <v>https://bocm.es/advanced-search</v>
      </c>
      <c r="D29" s="99" t="s">
        <v>94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Autenticación</v>
      </c>
      <c r="C59" s="85" t="str" cm="1">
        <f t="array" ref="C59">IFERROR(INDEX('03.Muestra'!$F$8:$F$42,SMALL(IF("Página Web"='03.Muestra'!$D$8:$D$42,ROW('03.Muestra'!$F$8:$F$42)-MIN(ROW('03.Muestra'!$D$8:$D$42))+1,""),ROW()-56)),"")</f>
        <v>https://bocm.es/autentificacion-verificacion</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BOCM</v>
      </c>
      <c r="C60" s="85" t="str" cm="1">
        <f t="array" ref="C60">IFERROR(INDEX('03.Muestra'!$F$8:$F$42,SMALL(IF("Página Web"='03.Muestra'!$D$8:$D$42,ROW('03.Muestra'!$F$8:$F$42)-MIN(ROW('03.Muestra'!$D$8:$D$42))+1,""),ROW()-56)),"")</f>
        <v>https://bocm.es/que-es-bocm</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Otros Boletines</v>
      </c>
      <c r="C61" s="85" t="str" cm="1">
        <f t="array" ref="C61">IFERROR(INDEX('03.Muestra'!$F$8:$F$42,SMALL(IF("Página Web"='03.Muestra'!$D$8:$D$42,ROW('03.Muestra'!$F$8:$F$42)-MIN(ROW('03.Muestra'!$D$8:$D$42))+1,""),ROW()-56)),"")</f>
        <v>https://bocm.es/boletin-oficial-del-estado-boletines-autonomicos-y-de-la-provincia-de-madrid</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https://bocm.es/aviso-legal</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Privacidad</v>
      </c>
      <c r="C63" s="85" t="str" cm="1">
        <f t="array" ref="C63">IFERROR(INDEX('03.Muestra'!$F$8:$F$42,SMALL(IF("Página Web"='03.Muestra'!$D$8:$D$42,ROW('03.Muestra'!$F$8:$F$42)-MIN(ROW('03.Muestra'!$D$8:$D$42))+1,""),ROW()-56)),"")</f>
        <v>https://bocm.es/privacidad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https://bocm.es/contacto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https://bocm.es/declaracion-de-accesibilidad</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https://bocm.es/mapa-web</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Búsqueda avanzada</v>
      </c>
      <c r="C67" s="85" t="str" cm="1">
        <f t="array" ref="C67">IFERROR(INDEX('03.Muestra'!$F$8:$F$42,SMALL(IF("Página Web"='03.Muestra'!$D$8:$D$42,ROW('03.Muestra'!$F$8:$F$42)-MIN(ROW('03.Muestra'!$D$8:$D$42))+1,""),ROW()-56)),"")</f>
        <v>https://bocm.es/advanced-search</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Autenticación</v>
      </c>
      <c r="C97" s="85" t="str" cm="1">
        <f t="array" ref="C97">IFERROR(INDEX('03.Muestra'!$F$8:$F$42,SMALL(IF("Página Web"='03.Muestra'!$D$8:$D$42,ROW('03.Muestra'!$F$8:$F$42)-MIN(ROW('03.Muestra'!$D$8:$D$42))+1,""),ROW()-94)),"")</f>
        <v>https://bocm.es/autentificacion-verificacion</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BOCM</v>
      </c>
      <c r="C98" s="85" t="str" cm="1">
        <f t="array" ref="C98">IFERROR(INDEX('03.Muestra'!$F$8:$F$42,SMALL(IF("Página Web"='03.Muestra'!$D$8:$D$42,ROW('03.Muestra'!$F$8:$F$42)-MIN(ROW('03.Muestra'!$D$8:$D$42))+1,""),ROW()-94)),"")</f>
        <v>https://bocm.es/que-es-bocm</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Otros Boletines</v>
      </c>
      <c r="C99" s="85" t="str" cm="1">
        <f t="array" ref="C99">IFERROR(INDEX('03.Muestra'!$F$8:$F$42,SMALL(IF("Página Web"='03.Muestra'!$D$8:$D$42,ROW('03.Muestra'!$F$8:$F$42)-MIN(ROW('03.Muestra'!$D$8:$D$42))+1,""),ROW()-94)),"")</f>
        <v>https://bocm.es/boletin-oficial-del-estado-boletines-autonomicos-y-de-la-provincia-de-madrid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https://bocm.es/aviso-legal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Privacidad</v>
      </c>
      <c r="C101" s="85" t="str" cm="1">
        <f t="array" ref="C101">IFERROR(INDEX('03.Muestra'!$F$8:$F$42,SMALL(IF("Página Web"='03.Muestra'!$D$8:$D$42,ROW('03.Muestra'!$F$8:$F$42)-MIN(ROW('03.Muestra'!$D$8:$D$42))+1,""),ROW()-94)),"")</f>
        <v>https://bocm.es/privacidad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https://bocm.es/contacto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https://bocm.es/declaracion-de-accesibilidad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https://bocm.es/mapa-web</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Búsqueda avanzada</v>
      </c>
      <c r="C105" s="85" t="str" cm="1">
        <f t="array" ref="C105">IFERROR(INDEX('03.Muestra'!$F$8:$F$42,SMALL(IF("Página Web"='03.Muestra'!$D$8:$D$42,ROW('03.Muestra'!$F$8:$F$42)-MIN(ROW('03.Muestra'!$D$8:$D$42))+1,""),ROW()-94)),"")</f>
        <v>https://bocm.es/advanced-search</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Autenticación</v>
      </c>
      <c r="C135" s="85" t="str" cm="1">
        <f t="array" ref="C135">IFERROR(INDEX('03.Muestra'!$F$8:$F$42,SMALL(IF("Página Web"='03.Muestra'!$D$8:$D$42,ROW('03.Muestra'!$F$8:$F$42)-MIN(ROW('03.Muestra'!$D$8:$D$42))+1,""),ROW()-132)),"")</f>
        <v>https://bocm.es/autentificacion-verificacion</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BOCM</v>
      </c>
      <c r="C136" s="85" t="str" cm="1">
        <f t="array" ref="C136">IFERROR(INDEX('03.Muestra'!$F$8:$F$42,SMALL(IF("Página Web"='03.Muestra'!$D$8:$D$42,ROW('03.Muestra'!$F$8:$F$42)-MIN(ROW('03.Muestra'!$D$8:$D$42))+1,""),ROW()-132)),"")</f>
        <v>https://bocm.es/que-es-bocm</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Otros Boletines</v>
      </c>
      <c r="C137" s="85" t="str" cm="1">
        <f t="array" ref="C137">IFERROR(INDEX('03.Muestra'!$F$8:$F$42,SMALL(IF("Página Web"='03.Muestra'!$D$8:$D$42,ROW('03.Muestra'!$F$8:$F$42)-MIN(ROW('03.Muestra'!$D$8:$D$42))+1,""),ROW()-132)),"")</f>
        <v>https://bocm.es/boletin-oficial-del-estado-boletines-autonomicos-y-de-la-provincia-de-madrid</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https://bocm.es/aviso-legal</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Privacidad</v>
      </c>
      <c r="C139" s="85" t="str" cm="1">
        <f t="array" ref="C139">IFERROR(INDEX('03.Muestra'!$F$8:$F$42,SMALL(IF("Página Web"='03.Muestra'!$D$8:$D$42,ROW('03.Muestra'!$F$8:$F$42)-MIN(ROW('03.Muestra'!$D$8:$D$42))+1,""),ROW()-132)),"")</f>
        <v>https://bocm.es/privacidad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https://bocm.es/contacto</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https://bocm.es/declaracion-de-accesibilidad</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https://bocm.es/mapa-web</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Búsqueda avanzada</v>
      </c>
      <c r="C143" s="85" t="str" cm="1">
        <f t="array" ref="C143">IFERROR(INDEX('03.Muestra'!$F$8:$F$42,SMALL(IF("Página Web"='03.Muestra'!$D$8:$D$42,ROW('03.Muestra'!$F$8:$F$42)-MIN(ROW('03.Muestra'!$D$8:$D$42))+1,""),ROW()-132)),"")</f>
        <v>https://bocm.es/advanced-search</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Autenticación</v>
      </c>
      <c r="C173" s="85" t="str" cm="1">
        <f t="array" ref="C173">IFERROR(INDEX('03.Muestra'!$F$8:$F$42,SMALL(IF("Página Web"='03.Muestra'!$D$8:$D$42,ROW('03.Muestra'!$F$8:$F$42)-MIN(ROW('03.Muestra'!$D$8:$D$42))+1,""),ROW()-170)),"")</f>
        <v>https://bocm.es/autentificacion-verificacion</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BOCM</v>
      </c>
      <c r="C174" s="85" t="str" cm="1">
        <f t="array" ref="C174">IFERROR(INDEX('03.Muestra'!$F$8:$F$42,SMALL(IF("Página Web"='03.Muestra'!$D$8:$D$42,ROW('03.Muestra'!$F$8:$F$42)-MIN(ROW('03.Muestra'!$D$8:$D$42))+1,""),ROW()-170)),"")</f>
        <v>https://bocm.es/que-es-bocm</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Otros Boletines</v>
      </c>
      <c r="C175" s="85" t="str" cm="1">
        <f t="array" ref="C175">IFERROR(INDEX('03.Muestra'!$F$8:$F$42,SMALL(IF("Página Web"='03.Muestra'!$D$8:$D$42,ROW('03.Muestra'!$F$8:$F$42)-MIN(ROW('03.Muestra'!$D$8:$D$42))+1,""),ROW()-170)),"")</f>
        <v>https://bocm.es/boletin-oficial-del-estado-boletines-autonomicos-y-de-la-provincia-de-madrid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https://bocm.es/aviso-legal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Privacidad</v>
      </c>
      <c r="C177" s="85" t="str" cm="1">
        <f t="array" ref="C177">IFERROR(INDEX('03.Muestra'!$F$8:$F$42,SMALL(IF("Página Web"='03.Muestra'!$D$8:$D$42,ROW('03.Muestra'!$F$8:$F$42)-MIN(ROW('03.Muestra'!$D$8:$D$42))+1,""),ROW()-170)),"")</f>
        <v>https://bocm.es/privacidad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https://bocm.es/contacto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https://bocm.es/declaracion-de-accesibilidad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https://bocm.es/mapa-web</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Búsqueda avanzada</v>
      </c>
      <c r="C181" s="85" t="str" cm="1">
        <f t="array" ref="C181">IFERROR(INDEX('03.Muestra'!$F$8:$F$42,SMALL(IF("Página Web"='03.Muestra'!$D$8:$D$42,ROW('03.Muestra'!$F$8:$F$42)-MIN(ROW('03.Muestra'!$D$8:$D$42))+1,""),ROW()-170)),"")</f>
        <v>https://bocm.es/advanced-search</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9"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5" t="s">
        <v>262</v>
      </c>
      <c r="D8" s="236"/>
      <c r="E8" s="38" t="str">
        <f ca="1">CONCATENATE(COUNTIF(E55:CR55,"CONFORME")," (",ROUND(COUNTIF(E55:CR55,"CONFORME")*100/COUNTA($E$19:CR$19),2)," %)")</f>
        <v>24 (26,09 %)</v>
      </c>
      <c r="F8" s="38" t="str">
        <f ca="1">CONCATENATE(COUNTIF(E55:CR55,"NO CONFORME")," (",ROUND(COUNTIF(E55:CR55,"NO CONFORME")*100/COUNTA($E$19:CR$19),2)," %)")</f>
        <v>10 (10,87 %)</v>
      </c>
      <c r="G8" s="39" t="str">
        <f ca="1">CONCATENATE(COUNTIF(E55:CR55,"N/A")," (",ROUND(COUNTIF(E55:CR55,"N/A")*100/COUNTA($E$19:CR$19),2)," %)")</f>
        <v>58 (63,04 %)</v>
      </c>
      <c r="H8" s="39">
        <f ca="1">COUNTIF(E55:CR55,"ERROR")</f>
        <v>0</v>
      </c>
      <c r="I8" s="40">
        <f ca="1">COUNTIF(E55:CR55,"EN CURSO")</f>
        <v>0</v>
      </c>
      <c r="J8" s="187">
        <f ca="1">SUM(VALUE(LEFT(E8,SEARCH(" ",E8)-1)),VALUE(LEFT(F8,SEARCH(" ",F8)-1)))</f>
        <v>34</v>
      </c>
      <c r="K8" s="41" t="s">
        <v>263</v>
      </c>
      <c r="L8" s="38">
        <f ca="1">COUNTIF( $E$20:INDIRECT("$CR$" &amp;  SUM(19,COUNTIFS(B20:B54,"&lt;&gt;"))),"Pasa")+ COUNTIF($E$61:INDIRECT("$AW$" &amp;  SUM(60,COUNTIFS(B61:B95,"&lt;&gt;"))),"Pasa")</f>
        <v>275</v>
      </c>
      <c r="M8" s="42">
        <f ca="1">IF(($L$11+$P$11)=0,0,L8/($L$11+$P$11))</f>
        <v>0.27173913043478259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89</v>
      </c>
      <c r="M9" s="42">
        <f ca="1">IF(($L$11+$P$11)=0,0,L9/($L$11+$P$11))</f>
        <v>8.7944664031620559E-2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6" t="s">
        <v>265</v>
      </c>
      <c r="D10" s="247"/>
      <c r="E10" s="192" t="str">
        <f ca="1">CONCATENATE(ROUND(E11/137*100,2)," %")</f>
        <v>17,52 %</v>
      </c>
      <c r="F10" s="192" t="str">
        <f ca="1">CONCATENATE(ROUND(F11/137*100,2)," %")</f>
        <v>7,3 %</v>
      </c>
      <c r="G10" s="192" t="str">
        <f ca="1">CONCATENATE(ROUND(G11/137*100,2)," %")</f>
        <v>75,18 %</v>
      </c>
      <c r="H10" s="192" t="str">
        <f ca="1">CONCATENATE(ROUND(H11/137*100,2)," %")</f>
        <v>0 %</v>
      </c>
      <c r="I10" s="194" t="str">
        <f ca="1">CONCATENATE(ROUND(I11/137*100,2)," %")</f>
        <v>0 %</v>
      </c>
      <c r="J10" s="195"/>
      <c r="K10" s="41" t="s">
        <v>97</v>
      </c>
      <c r="L10" s="38">
        <f ca="1">COUNTIF( $E$20:INDIRECT("$CR$" &amp;  SUM(19,COUNTIFS(B20:B54,"&lt;&gt;"))),"N/A")+COUNTIF($E$61:INDIRECT("$AW$" &amp;  SUM(60,COUNTIFS(B61:B95,"&lt;&gt;"))),"N/A")</f>
        <v>648</v>
      </c>
      <c r="M10" s="42">
        <f ca="1">IF(($L$11+$P$11)=0,0,L10/($L$11+$P$11))</f>
        <v>0.64031620553359681</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0"/>
      <c r="D11" s="240"/>
      <c r="E11" s="193">
        <f ca="1">SUM(VALUE(LEFT(E8,SEARCH(" ",E8)-1)),VALUE(LEFT(E9,SEARCH(" ",E9)-1)))</f>
        <v>24</v>
      </c>
      <c r="F11" s="193">
        <f ca="1">SUM(VALUE(LEFT(F8,SEARCH(" ",F8)-1)),VALUE(LEFT(F9,SEARCH(" ",F9)-1)))</f>
        <v>10</v>
      </c>
      <c r="G11" s="193">
        <f ca="1">SUM(VALUE(LEFT(G8,SEARCH(" ",G8)-1)),VALUE(LEFT(G9,SEARCH(" ",G9)-1)))</f>
        <v>103</v>
      </c>
      <c r="H11" s="193">
        <f ca="1">SUM(H8:H9)</f>
        <v>0</v>
      </c>
      <c r="I11" s="193">
        <f ca="1">SUM(I8:I9)</f>
        <v>0</v>
      </c>
      <c r="K11" s="43" t="s">
        <v>266</v>
      </c>
      <c r="L11" s="203">
        <f ca="1">SUM(L8:L10)</f>
        <v>1012</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7.06</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https://bocm.es/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Falla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Último BOCM</v>
      </c>
      <c r="D21" s="74" t="str" cm="1">
        <f t="array" ref="D21">IFERROR(INDEX('03.Muestra'!$F$8:$F$42,SMALL(IF("Página Web"='03.Muestra'!$D$8:$D$42,ROW('03.Muestra'!$F$8:$F$42)-MIN(ROW('03.Muestra'!$D$8:$D$42))+1,""),ROW()-19)),"")</f>
        <v>https://bocm.es/ultimo-bocm</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Falla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Autenticación</v>
      </c>
      <c r="D22" s="74" t="str" cm="1">
        <f t="array" ref="D22">IFERROR(INDEX('03.Muestra'!$F$8:$F$42,SMALL(IF("Página Web"='03.Muestra'!$D$8:$D$42,ROW('03.Muestra'!$F$8:$F$42)-MIN(ROW('03.Muestra'!$D$8:$D$42))+1,""),ROW()-19)),"")</f>
        <v>https://bocm.es/autentificacion-verificacion</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Falla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Falla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Qué es BOCM</v>
      </c>
      <c r="D23" s="74" t="str" cm="1">
        <f t="array" ref="D23">IFERROR(INDEX('03.Muestra'!$F$8:$F$42,SMALL(IF("Página Web"='03.Muestra'!$D$8:$D$42,ROW('03.Muestra'!$F$8:$F$42)-MIN(ROW('03.Muestra'!$D$8:$D$42))+1,""),ROW()-19)),"")</f>
        <v>https://bocm.es/que-es-bocm</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Falla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Falla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Otros Boletines</v>
      </c>
      <c r="D24" s="74" t="str" cm="1">
        <f t="array" ref="D24">IFERROR(INDEX('03.Muestra'!$F$8:$F$42,SMALL(IF("Página Web"='03.Muestra'!$D$8:$D$42,ROW('03.Muestra'!$F$8:$F$42)-MIN(ROW('03.Muestra'!$D$8:$D$42))+1,""),ROW()-19)),"")</f>
        <v>https://bocm.es/boletin-oficial-del-estado-boletines-autonomicos-y-de-la-provincia-de-madrid</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Falla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Falla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Aviso legal</v>
      </c>
      <c r="D25" s="74" t="str" cm="1">
        <f t="array" ref="D25">IFERROR(INDEX('03.Muestra'!$F$8:$F$42,SMALL(IF("Página Web"='03.Muestra'!$D$8:$D$42,ROW('03.Muestra'!$F$8:$F$42)-MIN(ROW('03.Muestra'!$D$8:$D$42))+1,""),ROW()-19)),"")</f>
        <v>https://bocm.es/aviso-legal</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Falla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Falla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Privacidad</v>
      </c>
      <c r="D26" s="74" t="str" cm="1">
        <f t="array" ref="D26">IFERROR(INDEX('03.Muestra'!$F$8:$F$42,SMALL(IF("Página Web"='03.Muestra'!$D$8:$D$42,ROW('03.Muestra'!$F$8:$F$42)-MIN(ROW('03.Muestra'!$D$8:$D$42))+1,""),ROW()-19)),"")</f>
        <v>https://bocm.es/privacidad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Falla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Contacto</v>
      </c>
      <c r="D27" s="74" t="str" cm="1">
        <f t="array" ref="D27">IFERROR(INDEX('03.Muestra'!$F$8:$F$42,SMALL(IF("Página Web"='03.Muestra'!$D$8:$D$42,ROW('03.Muestra'!$F$8:$F$42)-MIN(ROW('03.Muestra'!$D$8:$D$42))+1,""),ROW()-19)),"")</f>
        <v>https://bocm.es/contacto</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Falla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Falla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Accesibilidad</v>
      </c>
      <c r="D28" s="74" t="str" cm="1">
        <f t="array" ref="D28">IFERROR(INDEX('03.Muestra'!$F$8:$F$42,SMALL(IF("Página Web"='03.Muestra'!$D$8:$D$42,ROW('03.Muestra'!$F$8:$F$42)-MIN(ROW('03.Muestra'!$D$8:$D$42))+1,""),ROW()-19)),"")</f>
        <v>https://bocm.es/declaracion-de-accesibilidad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Falla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Falla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Mapa web</v>
      </c>
      <c r="D29" s="74" t="str" cm="1">
        <f t="array" ref="D29">IFERROR(INDEX('03.Muestra'!$F$8:$F$42,SMALL(IF("Página Web"='03.Muestra'!$D$8:$D$42,ROW('03.Muestra'!$F$8:$F$42)-MIN(ROW('03.Muestra'!$D$8:$D$42))+1,""),ROW()-19)),"")</f>
        <v>https://bocm.es/mapa-web</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Falla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Búsqueda avanzada</v>
      </c>
      <c r="D30" s="74" t="str" cm="1">
        <f t="array" ref="D30">IFERROR(INDEX('03.Muestra'!$F$8:$F$42,SMALL(IF("Página Web"='03.Muestra'!$D$8:$D$42,ROW('03.Muestra'!$F$8:$F$42)-MIN(ROW('03.Muestra'!$D$8:$D$42))+1,""),ROW()-19)),"")</f>
        <v>https://bocm.es/advanced-search</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Falla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11</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10</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https://bocm.es/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Pasa</v>
      </c>
      <c r="BN3" s="111" t="str">
        <f ca="1">RESULTADOS!AR20</f>
        <v>Pasa</v>
      </c>
      <c r="BO3" s="111" t="str">
        <f ca="1">RESULTADOS!AS20</f>
        <v>N/A</v>
      </c>
      <c r="BP3" s="111" t="str">
        <f ca="1">RESULTADOS!AT20</f>
        <v>Falla</v>
      </c>
      <c r="BQ3" s="111" t="str">
        <f ca="1">RESULTADOS!AU20</f>
        <v>N/A</v>
      </c>
      <c r="BR3" s="111" t="str">
        <f ca="1">RESULTADOS!AV20</f>
        <v>Pasa</v>
      </c>
      <c r="BS3" s="111" t="str">
        <f ca="1">RESULTADOS!AW20</f>
        <v>Pasa</v>
      </c>
      <c r="BT3" s="111" t="str">
        <f ca="1">RESULTADOS!AX20</f>
        <v>N/A</v>
      </c>
      <c r="BU3" s="111" t="str">
        <f ca="1">RESULTADOS!AY20</f>
        <v>Pasa</v>
      </c>
      <c r="BV3" s="111" t="str">
        <f ca="1">RESULTADOS!AZ20</f>
        <v>Falla</v>
      </c>
      <c r="BW3" s="111" t="str">
        <f ca="1">RESULTADOS!BA20</f>
        <v>Falla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Pasa</v>
      </c>
      <c r="CH3" s="111" t="str">
        <f ca="1">RESULTADOS!BL20</f>
        <v>Pasa</v>
      </c>
      <c r="CI3" s="111" t="str">
        <f ca="1">RESULTADOS!BM20</f>
        <v>Pasa</v>
      </c>
      <c r="CJ3" s="111" t="str">
        <f ca="1">RESULTADOS!BN20</f>
        <v>Pasa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Falla</v>
      </c>
      <c r="DK3" s="111" t="str">
        <f ca="1">RESULTADOS!CO20</f>
        <v>Falla</v>
      </c>
      <c r="DL3" s="111" t="str">
        <f ca="1">RESULTADOS!CP20</f>
        <v>N/A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Último BOCM</v>
      </c>
      <c r="V4" s="113" t="str">
        <f t="shared" ref="V4:V37" si="0">IF(T4&lt;&gt;"","Página web","")</f>
        <v>Página web</v>
      </c>
      <c r="W4" s="113" t="str">
        <v>Pagina tipo</v>
      </c>
      <c r="X4" s="113" t="str">
        <f>RESULTADOS!D21</f>
        <v>https://bocm.es/ultimo-bocm</v>
      </c>
      <c r="Y4" s="113" t="str">
        <v>Home - Último BOCM</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Pasa</v>
      </c>
      <c r="BT4" s="111" t="str">
        <f ca="1">RESULTADOS!AX21</f>
        <v>N/A</v>
      </c>
      <c r="BU4" s="111" t="str">
        <f ca="1">RESULTADOS!AY21</f>
        <v>Pasa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Falla</v>
      </c>
      <c r="DK4" s="111" t="str">
        <f ca="1">RESULTADOS!CO21</f>
        <v>Falla</v>
      </c>
      <c r="DL4" s="111" t="str">
        <f ca="1">RESULTADOS!CP21</f>
        <v>N/A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Autenticación</v>
      </c>
      <c r="V5" s="113" t="str">
        <f t="shared" si="0"/>
        <v>Página web</v>
      </c>
      <c r="W5" s="113" t="str">
        <v>Pagina tipo</v>
      </c>
      <c r="X5" s="113" t="str">
        <f>RESULTADOS!D22</f>
        <v>https://bocm.es/autentificacion-verificacion</v>
      </c>
      <c r="Y5" s="113" t="str">
        <v>Home - Autenticación y verificación</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Pasa</v>
      </c>
      <c r="BT5" s="111" t="str">
        <f ca="1">RESULTADOS!AX22</f>
        <v>N/A</v>
      </c>
      <c r="BU5" s="111" t="str">
        <f ca="1">RESULTADOS!AY22</f>
        <v>Pasa</v>
      </c>
      <c r="BV5" s="111" t="str">
        <f ca="1">RESULTADOS!AZ22</f>
        <v>Falla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Falla</v>
      </c>
      <c r="CG5" s="111" t="str">
        <f ca="1">RESULTADOS!BK22</f>
        <v>Falla</v>
      </c>
      <c r="CH5" s="111" t="str">
        <f ca="1">RESULTADOS!BL22</f>
        <v>Pasa</v>
      </c>
      <c r="CI5" s="111" t="str">
        <f ca="1">RESULTADOS!BM22</f>
        <v>Pasa</v>
      </c>
      <c r="CJ5" s="111" t="str">
        <f ca="1">RESULTADOS!BN22</f>
        <v>Falla</v>
      </c>
      <c r="CK5" s="111" t="str">
        <f ca="1">RESULTADOS!BO22</f>
        <v>Pasa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Falla</v>
      </c>
      <c r="DK5" s="111" t="str">
        <f ca="1">RESULTADOS!CO22</f>
        <v>Falla</v>
      </c>
      <c r="DL5" s="111" t="str">
        <f ca="1">RESULTADOS!CP22</f>
        <v>N/A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Qué es BOCM</v>
      </c>
      <c r="V6" s="113" t="str">
        <f t="shared" si="0"/>
        <v>Página web</v>
      </c>
      <c r="W6" s="113" t="str">
        <v>Pagina tipo</v>
      </c>
      <c r="X6" s="113" t="str">
        <f>RESULTADOS!D23</f>
        <v>https://bocm.es/que-es-bocm</v>
      </c>
      <c r="Y6" s="113" t="str">
        <v>Home - Qué es el BOCM</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Pasa</v>
      </c>
      <c r="CJ6" s="111" t="str">
        <f ca="1">RESULTADOS!BN23</f>
        <v>Falla</v>
      </c>
      <c r="CK6" s="111" t="str">
        <f ca="1">RESULTADOS!BO23</f>
        <v>Pasa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Falla</v>
      </c>
      <c r="DK6" s="111" t="str">
        <f ca="1">RESULTADOS!CO23</f>
        <v>Falla</v>
      </c>
      <c r="DL6" s="111" t="str">
        <f ca="1">RESULTADOS!CP23</f>
        <v>N/A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Otros Boletines</v>
      </c>
      <c r="V7" s="113" t="str">
        <f t="shared" si="0"/>
        <v>Página web</v>
      </c>
      <c r="W7" s="113" t="str">
        <v>Pagina tipo</v>
      </c>
      <c r="X7" s="113" t="str">
        <f>RESULTADOS!D24</f>
        <v>https://bocm.es/boletin-oficial-del-estado-boletines-autonomicos-y-de-la-provincia-de-madrid</v>
      </c>
      <c r="Y7" s="113" t="str">
        <v>Home - Otro boletines oficiales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Pasa</v>
      </c>
      <c r="BT7" s="111" t="str">
        <f ca="1">RESULTADOS!AX24</f>
        <v>N/A</v>
      </c>
      <c r="BU7" s="111" t="str">
        <f ca="1">RESULTADOS!AY24</f>
        <v>Pasa</v>
      </c>
      <c r="BV7" s="111" t="str">
        <f ca="1">RESULTADOS!AZ24</f>
        <v>Falla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Falla</v>
      </c>
      <c r="CK7" s="111" t="str">
        <f ca="1">RESULTADOS!BO24</f>
        <v>Pasa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Falla</v>
      </c>
      <c r="DK7" s="111" t="str">
        <f ca="1">RESULTADOS!CO24</f>
        <v>Falla</v>
      </c>
      <c r="DL7" s="111" t="str">
        <f ca="1">RESULTADOS!CP24</f>
        <v>N/A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Aviso legal</v>
      </c>
      <c r="V8" s="113" t="str">
        <f t="shared" si="0"/>
        <v>Página web</v>
      </c>
      <c r="W8" s="113" t="str">
        <v>Legal</v>
      </c>
      <c r="X8" s="113" t="str">
        <f>RESULTADOS!D25</f>
        <v>https://bocm.es/aviso-legal</v>
      </c>
      <c r="Y8" s="113" t="str">
        <v>Home - Aviso legal</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Falla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Pasa</v>
      </c>
      <c r="CI8" s="111" t="str">
        <f ca="1">RESULTADOS!BM25</f>
        <v>Pasa</v>
      </c>
      <c r="CJ8" s="111" t="str">
        <f ca="1">RESULTADOS!BN25</f>
        <v>Falla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Falla</v>
      </c>
      <c r="DK8" s="111" t="str">
        <f ca="1">RESULTADOS!CO25</f>
        <v>Falla</v>
      </c>
      <c r="DL8" s="111" t="str">
        <f ca="1">RESULTADOS!CP25</f>
        <v>N/A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Privacidad</v>
      </c>
      <c r="V9" s="113" t="str">
        <f t="shared" si="0"/>
        <v>Página web</v>
      </c>
      <c r="W9" s="113" t="str">
        <v>Aleatoria</v>
      </c>
      <c r="X9" s="113" t="str">
        <f>RESULTADOS!D26</f>
        <v>https://bocm.es/privacidad</v>
      </c>
      <c r="Y9" s="113" t="str">
        <v>Home - Privacidad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Falla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Falla</v>
      </c>
      <c r="CH9" s="111" t="str">
        <f ca="1">RESULTADOS!BL26</f>
        <v>Pasa</v>
      </c>
      <c r="CI9" s="111" t="str">
        <f ca="1">RESULTADOS!BM26</f>
        <v>Pasa</v>
      </c>
      <c r="CJ9" s="111" t="str">
        <f ca="1">RESULTADOS!BN26</f>
        <v>Falla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Falla</v>
      </c>
      <c r="DK9" s="111" t="str">
        <f ca="1">RESULTADOS!CO26</f>
        <v>Falla</v>
      </c>
      <c r="DL9" s="111" t="str">
        <f ca="1">RESULTADOS!CP26</f>
        <v>N/A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Boletín Oficial de la Comunidad de Madrid</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Contacto</v>
      </c>
      <c r="V10" s="113" t="str">
        <f t="shared" si="0"/>
        <v>Página web</v>
      </c>
      <c r="W10" s="113" t="str">
        <v>Contacto</v>
      </c>
      <c r="X10" s="113" t="str">
        <f>RESULTADOS!D27</f>
        <v>https://bocm.es/contacto</v>
      </c>
      <c r="Y10" s="113" t="str">
        <v>Home - Contacto</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Falla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Falla</v>
      </c>
      <c r="CH10" s="111" t="str">
        <f ca="1">RESULTADOS!BL27</f>
        <v>Pasa</v>
      </c>
      <c r="CI10" s="111" t="str">
        <f ca="1">RESULTADOS!BM27</f>
        <v>Pasa</v>
      </c>
      <c r="CJ10" s="111" t="str">
        <f ca="1">RESULTADOS!BN27</f>
        <v>Falla</v>
      </c>
      <c r="CK10" s="111" t="str">
        <f ca="1">RESULTADOS!BO27</f>
        <v>Pasa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Falla</v>
      </c>
      <c r="DK10" s="111" t="str">
        <f ca="1">RESULTADOS!CO27</f>
        <v>Falla</v>
      </c>
      <c r="DL10" s="111" t="str">
        <f ca="1">RESULTADOS!CP27</f>
        <v>N/A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https://bocm.es/</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Accesibilidad</v>
      </c>
      <c r="V11" s="113" t="str">
        <f t="shared" si="0"/>
        <v>Página web</v>
      </c>
      <c r="W11" s="113" t="str">
        <v>Declaración accesibilidad</v>
      </c>
      <c r="X11" s="113" t="str">
        <f>RESULTADOS!D28</f>
        <v>https://bocm.es/declaracion-de-accesibilidad</v>
      </c>
      <c r="Y11" s="113" t="str">
        <v>Home - Accesibilidad</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Falla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Falla</v>
      </c>
      <c r="CH11" s="111" t="str">
        <f ca="1">RESULTADOS!BL28</f>
        <v>Pasa</v>
      </c>
      <c r="CI11" s="111" t="str">
        <f ca="1">RESULTADOS!BM28</f>
        <v>Pasa</v>
      </c>
      <c r="CJ11" s="111" t="str">
        <f ca="1">RESULTADOS!BN28</f>
        <v>Falla</v>
      </c>
      <c r="CK11" s="111" t="str">
        <f ca="1">RESULTADOS!BO28</f>
        <v>Pasa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Falla</v>
      </c>
      <c r="DK11" s="111" t="str">
        <f ca="1">RESULTADOS!CO28</f>
        <v>Falla</v>
      </c>
      <c r="DL11" s="111" t="str">
        <f ca="1">RESULTADOS!CP28</f>
        <v>N/A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 https://bocm.es/</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Mapa web</v>
      </c>
      <c r="V12" s="113" t="str">
        <f t="shared" si="0"/>
        <v>Página web</v>
      </c>
      <c r="W12" s="113" t="str">
        <v>Mapa web</v>
      </c>
      <c r="X12" s="113" t="str">
        <f>RESULTADOS!D29</f>
        <v>https://bocm.es/mapa-web</v>
      </c>
      <c r="Y12" s="113" t="str">
        <v>Home - Mapa web</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Falla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Falla</v>
      </c>
      <c r="CH12" s="111" t="str">
        <f ca="1">RESULTADOS!BL29</f>
        <v>Pasa</v>
      </c>
      <c r="CI12" s="111" t="str">
        <f ca="1">RESULTADOS!BM29</f>
        <v>Pasa</v>
      </c>
      <c r="CJ12" s="111" t="str">
        <f ca="1">RESULTADOS!BN29</f>
        <v>Falla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N/A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Información y consulta del Boletín Oficial de la Comunidad de Madrid</v>
      </c>
      <c r="E13" s="109" t="s">
        <v>58</v>
      </c>
      <c r="F13" s="112" t="str">
        <f>'02.Tecnologías'!I10</f>
        <v>No</v>
      </c>
      <c r="G13" s="112">
        <f>'02.Tecnologías'!K23</f>
        <v>0</v>
      </c>
      <c r="H13" s="112">
        <f>'02.Tecnologías'!L23</f>
        <v>0</v>
      </c>
      <c r="I13" s="162"/>
      <c r="J13" s="162"/>
      <c r="K13" t="s">
        <v>474</v>
      </c>
      <c r="L13" s="164" t="str">
        <f ca="1">RESULTADOS!E8</f>
        <v>24 (26,09 %)</v>
      </c>
      <c r="M13" s="164" t="str">
        <f ca="1">RESULTADOS!F8</f>
        <v>10 (10,87 %)</v>
      </c>
      <c r="N13" s="164" t="str">
        <f ca="1">RESULTADOS!G8</f>
        <v>58 (63,04 %)</v>
      </c>
      <c r="O13" s="113">
        <f ca="1">RESULTADOS!H8</f>
        <v>0</v>
      </c>
      <c r="P13" s="113">
        <f ca="1">RESULTADOS!I8</f>
        <v>0</v>
      </c>
      <c r="T13" s="113">
        <f>RESULTADOS!B30</f>
        <v>11</v>
      </c>
      <c r="U13" s="113" t="str">
        <f>RESULTADOS!C30</f>
        <v>Búsqueda avanzada</v>
      </c>
      <c r="V13" s="113" t="str">
        <f t="shared" si="0"/>
        <v>Página web</v>
      </c>
      <c r="W13" s="113" t="str">
        <v>Búsqueda</v>
      </c>
      <c r="X13" s="113" t="str">
        <f>RESULTADOS!D30</f>
        <v>https://bocm.es/advanced-search</v>
      </c>
      <c r="Y13" s="113" t="str">
        <v>Home - Búsqueda avanzada - Buscar</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Pasa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Falla</v>
      </c>
      <c r="BW13" s="111" t="str">
        <f ca="1">RESULTADOS!BA30</f>
        <v>Pasa</v>
      </c>
      <c r="BX13" s="111" t="str">
        <f ca="1">RESULTADOS!BB30</f>
        <v>Pasa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Falla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Falla</v>
      </c>
      <c r="DK13" s="111" t="str">
        <f ca="1">RESULTADOS!CO30</f>
        <v>Falla</v>
      </c>
      <c r="DL13" s="111" t="str">
        <f ca="1">RESULTADOS!CP30</f>
        <v>N/A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45562</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i7-6700HQ CPU @ 2.60GHz   2.60 GHz, 
RAM: 16,0 GB
Sistema Operativo: Windows 10 Enterprise
Navegador: Google Chrome Versión 127.0.6533.73
Herramientas utilizadas: Tawdis, LightHouse, Wave, Color Contrast Analyzer, HeadingsMap, Screen reader, Siteimprove, taba11y,  UserCSS,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275</v>
      </c>
      <c r="M18" s="171">
        <f ca="1">RESULTADOS!M8</f>
        <v>0.27173913043478259</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89</v>
      </c>
      <c r="M19" s="171">
        <f ca="1">RESULTADOS!M9</f>
        <v>8.7944664031620559E-2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648</v>
      </c>
      <c r="M20" s="171">
        <f ca="1">RESULTADOS!M10</f>
        <v>0.64031620553359681</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7.06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8" zoomScale="85" zoomScaleNormal="85"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514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482</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515</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516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45562</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481</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D1" zoomScale="70" zoomScaleNormal="70" workbookViewId="0">
      <selection activeCell="F18" sqref="F1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493</v>
      </c>
      <c r="D8" s="53" t="s">
        <v>492</v>
      </c>
      <c r="E8" s="53" t="s">
        <v>425</v>
      </c>
      <c r="F8" s="123" t="s">
        <v>482</v>
      </c>
      <c r="G8" s="53" t="s">
        <v>501</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494</v>
      </c>
      <c r="D9" s="53" t="s">
        <v>492</v>
      </c>
      <c r="E9" s="53" t="s">
        <v>444</v>
      </c>
      <c r="F9" s="123" t="s">
        <v>483</v>
      </c>
      <c r="G9" s="53" t="s">
        <v>502</v>
      </c>
      <c r="H9" s="101"/>
      <c r="I9" s="18"/>
      <c r="J9" s="18"/>
      <c r="K9" s="18"/>
      <c r="L9" s="18"/>
      <c r="M9" s="18"/>
      <c r="N9" s="18"/>
      <c r="O9" s="18"/>
      <c r="P9" s="18"/>
      <c r="Q9" s="18"/>
      <c r="R9" s="18"/>
      <c r="S9" s="18"/>
      <c r="T9" s="18"/>
      <c r="U9" s="18"/>
      <c r="V9" s="18"/>
      <c r="W9" s="18"/>
      <c r="X9" s="18"/>
      <c r="Y9" s="18"/>
    </row>
    <row r="10" spans="1:64" ht="18.149999999999999" customHeight="1">
      <c r="B10" s="51">
        <v>3</v>
      </c>
      <c r="C10" s="52" t="s">
        <v>495</v>
      </c>
      <c r="D10" s="53" t="s">
        <v>492</v>
      </c>
      <c r="E10" s="53" t="s">
        <v>444</v>
      </c>
      <c r="F10" s="123" t="s">
        <v>484</v>
      </c>
      <c r="G10" s="53" t="s">
        <v>503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496</v>
      </c>
      <c r="D11" s="53" t="s">
        <v>492</v>
      </c>
      <c r="E11" s="53" t="s">
        <v>444</v>
      </c>
      <c r="F11" s="123" t="s">
        <v>485</v>
      </c>
      <c r="G11" s="53" t="s">
        <v>504</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497</v>
      </c>
      <c r="D12" s="53" t="s">
        <v>492</v>
      </c>
      <c r="E12" s="53" t="s">
        <v>444</v>
      </c>
      <c r="F12" s="123" t="s">
        <v>486</v>
      </c>
      <c r="G12" s="53" t="s">
        <v>505</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498</v>
      </c>
      <c r="D13" s="53" t="s">
        <v>492</v>
      </c>
      <c r="E13" s="53" t="s">
        <v>439</v>
      </c>
      <c r="F13" s="123" t="s">
        <v>487</v>
      </c>
      <c r="G13" s="53" t="s">
        <v>506</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499</v>
      </c>
      <c r="D14" s="53" t="s">
        <v>492</v>
      </c>
      <c r="E14" s="53" t="s">
        <v>429</v>
      </c>
      <c r="F14" s="123" t="s">
        <v>488</v>
      </c>
      <c r="G14" s="53" t="s">
        <v>507</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437</v>
      </c>
      <c r="D15" s="53" t="s">
        <v>492</v>
      </c>
      <c r="E15" s="53" t="s">
        <v>437</v>
      </c>
      <c r="F15" s="123" t="s">
        <v>489</v>
      </c>
      <c r="G15" s="53" t="s">
        <v>508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500</v>
      </c>
      <c r="D16" s="53" t="s">
        <v>492</v>
      </c>
      <c r="E16" s="53" t="s">
        <v>442</v>
      </c>
      <c r="F16" s="123" t="s">
        <v>490</v>
      </c>
      <c r="G16" s="53" t="s">
        <v>509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434</v>
      </c>
      <c r="D17" s="53" t="s">
        <v>492</v>
      </c>
      <c r="E17" s="53" t="s">
        <v>434</v>
      </c>
      <c r="F17" s="123" t="s">
        <v>491</v>
      </c>
      <c r="G17" s="53" t="s">
        <v>510</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511</v>
      </c>
      <c r="D18" s="53" t="s">
        <v>492</v>
      </c>
      <c r="E18" s="53" t="s">
        <v>441</v>
      </c>
      <c r="F18" s="123" t="s">
        <v>512</v>
      </c>
      <c r="G18" s="53" t="s">
        <v>513</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10</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33</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https://bocm.es/</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Último BOCM</v>
      </c>
      <c r="C20" s="174" t="str" cm="1">
        <f t="array" ref="C20">IFERROR(INDEX('03.Muestra'!$F$8:$F$42,SMALL(IF("Página Web"='03.Muestra'!$D$8:$D$42,ROW('03.Muestra'!$F$8:$F$42)-MIN(ROW('03.Muestra'!$D$8:$D$42))+1,""),ROW()-18)),"")</f>
        <v>https://bocm.es/ultimo-bocm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Autenticación</v>
      </c>
      <c r="C21" s="174" t="str" cm="1">
        <f t="array" ref="C21">IFERROR(INDEX('03.Muestra'!$F$8:$F$42,SMALL(IF("Página Web"='03.Muestra'!$D$8:$D$42,ROW('03.Muestra'!$F$8:$F$42)-MIN(ROW('03.Muestra'!$D$8:$D$42))+1,""),ROW()-18)),"")</f>
        <v>https://bocm.es/autentificacion-verificacion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Qué es BOCM</v>
      </c>
      <c r="C22" s="174" t="str" cm="1">
        <f t="array" ref="C22">IFERROR(INDEX('03.Muestra'!$F$8:$F$42,SMALL(IF("Página Web"='03.Muestra'!$D$8:$D$42,ROW('03.Muestra'!$F$8:$F$42)-MIN(ROW('03.Muestra'!$D$8:$D$42))+1,""),ROW()-18)),"")</f>
        <v>https://bocm.es/que-es-bocm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Otros Boletines</v>
      </c>
      <c r="C23" s="174" t="str" cm="1">
        <f t="array" ref="C23">IFERROR(INDEX('03.Muestra'!$F$8:$F$42,SMALL(IF("Página Web"='03.Muestra'!$D$8:$D$42,ROW('03.Muestra'!$F$8:$F$42)-MIN(ROW('03.Muestra'!$D$8:$D$42))+1,""),ROW()-18)),"")</f>
        <v>https://bocm.es/boletin-oficial-del-estado-boletines-autonomicos-y-de-la-provincia-de-madrid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Aviso legal</v>
      </c>
      <c r="C24" s="174" t="str" cm="1">
        <f t="array" ref="C24">IFERROR(INDEX('03.Muestra'!$F$8:$F$42,SMALL(IF("Página Web"='03.Muestra'!$D$8:$D$42,ROW('03.Muestra'!$F$8:$F$42)-MIN(ROW('03.Muestra'!$D$8:$D$42))+1,""),ROW()-18)),"")</f>
        <v>https://bocm.es/aviso-legal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Privacidad</v>
      </c>
      <c r="C25" s="174" t="str" cm="1">
        <f t="array" ref="C25">IFERROR(INDEX('03.Muestra'!$F$8:$F$42,SMALL(IF("Página Web"='03.Muestra'!$D$8:$D$42,ROW('03.Muestra'!$F$8:$F$42)-MIN(ROW('03.Muestra'!$D$8:$D$42))+1,""),ROW()-18)),"")</f>
        <v>https://bocm.es/privacidad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Contacto</v>
      </c>
      <c r="C26" s="174" t="str" cm="1">
        <f t="array" ref="C26">IFERROR(INDEX('03.Muestra'!$F$8:$F$42,SMALL(IF("Página Web"='03.Muestra'!$D$8:$D$42,ROW('03.Muestra'!$F$8:$F$42)-MIN(ROW('03.Muestra'!$D$8:$D$42))+1,""),ROW()-18)),"")</f>
        <v>https://bocm.es/contacto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Accesibilidad</v>
      </c>
      <c r="C27" s="174" t="str" cm="1">
        <f t="array" ref="C27">IFERROR(INDEX('03.Muestra'!$F$8:$F$42,SMALL(IF("Página Web"='03.Muestra'!$D$8:$D$42,ROW('03.Muestra'!$F$8:$F$42)-MIN(ROW('03.Muestra'!$D$8:$D$42))+1,""),ROW()-18)),"")</f>
        <v>https://bocm.es/declaracion-de-accesibilidad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Mapa web</v>
      </c>
      <c r="C28" s="174" t="str" cm="1">
        <f t="array" ref="C28">IFERROR(INDEX('03.Muestra'!$F$8:$F$42,SMALL(IF("Página Web"='03.Muestra'!$D$8:$D$42,ROW('03.Muestra'!$F$8:$F$42)-MIN(ROW('03.Muestra'!$D$8:$D$42))+1,""),ROW()-18)),"")</f>
        <v>https://bocm.es/mapa-web</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Búsqueda avanzada</v>
      </c>
      <c r="C29" s="174" t="str" cm="1">
        <f t="array" ref="C29">IFERROR(INDEX('03.Muestra'!$F$8:$F$42,SMALL(IF("Página Web"='03.Muestra'!$D$8:$D$42,ROW('03.Muestra'!$F$8:$F$42)-MIN(ROW('03.Muestra'!$D$8:$D$42))+1,""),ROW()-18)),"")</f>
        <v>https://bocm.es/advanced-search</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https://bocm.es/</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Último BOCM</v>
      </c>
      <c r="C58" s="175" t="str" cm="1">
        <f t="array" ref="C58">IFERROR(INDEX('03.Muestra'!$F$8:$F$42,SMALL(IF("Página Web"='03.Muestra'!$D$8:$D$42,ROW('03.Muestra'!$F$8:$F$42)-MIN(ROW('03.Muestra'!$D$8:$D$42))+1,""),ROW()-56)),"")</f>
        <v>https://bocm.es/ultimo-bocm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Autenticación</v>
      </c>
      <c r="C59" s="175" t="str" cm="1">
        <f t="array" ref="C59">IFERROR(INDEX('03.Muestra'!$F$8:$F$42,SMALL(IF("Página Web"='03.Muestra'!$D$8:$D$42,ROW('03.Muestra'!$F$8:$F$42)-MIN(ROW('03.Muestra'!$D$8:$D$42))+1,""),ROW()-56)),"")</f>
        <v>https://bocm.es/autentificacion-verificacion</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Qué es BOCM</v>
      </c>
      <c r="C60" s="175" t="str" cm="1">
        <f t="array" ref="C60">IFERROR(INDEX('03.Muestra'!$F$8:$F$42,SMALL(IF("Página Web"='03.Muestra'!$D$8:$D$42,ROW('03.Muestra'!$F$8:$F$42)-MIN(ROW('03.Muestra'!$D$8:$D$42))+1,""),ROW()-56)),"")</f>
        <v>https://bocm.es/que-es-bocm</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Otros Boletines</v>
      </c>
      <c r="C61" s="175" t="str" cm="1">
        <f t="array" ref="C61">IFERROR(INDEX('03.Muestra'!$F$8:$F$42,SMALL(IF("Página Web"='03.Muestra'!$D$8:$D$42,ROW('03.Muestra'!$F$8:$F$42)-MIN(ROW('03.Muestra'!$D$8:$D$42))+1,""),ROW()-56)),"")</f>
        <v>https://bocm.es/boletin-oficial-del-estado-boletines-autonomicos-y-de-la-provincia-de-madrid</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Aviso legal</v>
      </c>
      <c r="C62" s="175" t="str" cm="1">
        <f t="array" ref="C62">IFERROR(INDEX('03.Muestra'!$F$8:$F$42,SMALL(IF("Página Web"='03.Muestra'!$D$8:$D$42,ROW('03.Muestra'!$F$8:$F$42)-MIN(ROW('03.Muestra'!$D$8:$D$42))+1,""),ROW()-56)),"")</f>
        <v>https://bocm.es/aviso-legal</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Privacidad</v>
      </c>
      <c r="C63" s="175" t="str" cm="1">
        <f t="array" ref="C63">IFERROR(INDEX('03.Muestra'!$F$8:$F$42,SMALL(IF("Página Web"='03.Muestra'!$D$8:$D$42,ROW('03.Muestra'!$F$8:$F$42)-MIN(ROW('03.Muestra'!$D$8:$D$42))+1,""),ROW()-56)),"")</f>
        <v>https://bocm.es/privacidad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Contacto</v>
      </c>
      <c r="C64" s="175" t="str" cm="1">
        <f t="array" ref="C64">IFERROR(INDEX('03.Muestra'!$F$8:$F$42,SMALL(IF("Página Web"='03.Muestra'!$D$8:$D$42,ROW('03.Muestra'!$F$8:$F$42)-MIN(ROW('03.Muestra'!$D$8:$D$42))+1,""),ROW()-56)),"")</f>
        <v>https://bocm.es/contacto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Accesibilidad</v>
      </c>
      <c r="C65" s="175" t="str" cm="1">
        <f t="array" ref="C65">IFERROR(INDEX('03.Muestra'!$F$8:$F$42,SMALL(IF("Página Web"='03.Muestra'!$D$8:$D$42,ROW('03.Muestra'!$F$8:$F$42)-MIN(ROW('03.Muestra'!$D$8:$D$42))+1,""),ROW()-56)),"")</f>
        <v>https://bocm.es/declaracion-de-accesibilidad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Mapa web</v>
      </c>
      <c r="C66" s="175" t="str" cm="1">
        <f t="array" ref="C66">IFERROR(INDEX('03.Muestra'!$F$8:$F$42,SMALL(IF("Página Web"='03.Muestra'!$D$8:$D$42,ROW('03.Muestra'!$F$8:$F$42)-MIN(ROW('03.Muestra'!$D$8:$D$42))+1,""),ROW()-56)),"")</f>
        <v>https://bocm.es/mapa-web</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Búsqueda avanzada</v>
      </c>
      <c r="C67" s="175" t="str" cm="1">
        <f t="array" ref="C67">IFERROR(INDEX('03.Muestra'!$F$8:$F$42,SMALL(IF("Página Web"='03.Muestra'!$D$8:$D$42,ROW('03.Muestra'!$F$8:$F$42)-MIN(ROW('03.Muestra'!$D$8:$D$42))+1,""),ROW()-56)),"")</f>
        <v>https://bocm.es/advanced-search</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https://bocm.es/</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Último BOCM</v>
      </c>
      <c r="C96" s="175" t="str" cm="1">
        <f t="array" ref="C96">IFERROR(INDEX('03.Muestra'!$F$8:$F$42,SMALL(IF("Página Web"='03.Muestra'!$D$8:$D$42,ROW('03.Muestra'!$F$8:$F$42)-MIN(ROW('03.Muestra'!$D$8:$D$42))+1,""),ROW()-94)),"")</f>
        <v>https://bocm.es/ultimo-bocm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Autenticación</v>
      </c>
      <c r="C97" s="175" t="str" cm="1">
        <f t="array" ref="C97">IFERROR(INDEX('03.Muestra'!$F$8:$F$42,SMALL(IF("Página Web"='03.Muestra'!$D$8:$D$42,ROW('03.Muestra'!$F$8:$F$42)-MIN(ROW('03.Muestra'!$D$8:$D$42))+1,""),ROW()-94)),"")</f>
        <v>https://bocm.es/autentificacion-verificacion</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Qué es BOCM</v>
      </c>
      <c r="C98" s="175" t="str" cm="1">
        <f t="array" ref="C98">IFERROR(INDEX('03.Muestra'!$F$8:$F$42,SMALL(IF("Página Web"='03.Muestra'!$D$8:$D$42,ROW('03.Muestra'!$F$8:$F$42)-MIN(ROW('03.Muestra'!$D$8:$D$42))+1,""),ROW()-94)),"")</f>
        <v>https://bocm.es/que-es-bocm</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Otros Boletines</v>
      </c>
      <c r="C99" s="175" t="str" cm="1">
        <f t="array" ref="C99">IFERROR(INDEX('03.Muestra'!$F$8:$F$42,SMALL(IF("Página Web"='03.Muestra'!$D$8:$D$42,ROW('03.Muestra'!$F$8:$F$42)-MIN(ROW('03.Muestra'!$D$8:$D$42))+1,""),ROW()-94)),"")</f>
        <v>https://bocm.es/boletin-oficial-del-estado-boletines-autonomicos-y-de-la-provincia-de-madrid</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Aviso legal</v>
      </c>
      <c r="C100" s="175" t="str" cm="1">
        <f t="array" ref="C100">IFERROR(INDEX('03.Muestra'!$F$8:$F$42,SMALL(IF("Página Web"='03.Muestra'!$D$8:$D$42,ROW('03.Muestra'!$F$8:$F$42)-MIN(ROW('03.Muestra'!$D$8:$D$42))+1,""),ROW()-94)),"")</f>
        <v>https://bocm.es/aviso-legal</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Privacidad</v>
      </c>
      <c r="C101" s="175" t="str" cm="1">
        <f t="array" ref="C101">IFERROR(INDEX('03.Muestra'!$F$8:$F$42,SMALL(IF("Página Web"='03.Muestra'!$D$8:$D$42,ROW('03.Muestra'!$F$8:$F$42)-MIN(ROW('03.Muestra'!$D$8:$D$42))+1,""),ROW()-94)),"")</f>
        <v>https://bocm.es/privacidad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Contacto</v>
      </c>
      <c r="C102" s="175" t="str" cm="1">
        <f t="array" ref="C102">IFERROR(INDEX('03.Muestra'!$F$8:$F$42,SMALL(IF("Página Web"='03.Muestra'!$D$8:$D$42,ROW('03.Muestra'!$F$8:$F$42)-MIN(ROW('03.Muestra'!$D$8:$D$42))+1,""),ROW()-94)),"")</f>
        <v>https://bocm.es/contacto</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Accesibilidad</v>
      </c>
      <c r="C103" s="175" t="str" cm="1">
        <f t="array" ref="C103">IFERROR(INDEX('03.Muestra'!$F$8:$F$42,SMALL(IF("Página Web"='03.Muestra'!$D$8:$D$42,ROW('03.Muestra'!$F$8:$F$42)-MIN(ROW('03.Muestra'!$D$8:$D$42))+1,""),ROW()-94)),"")</f>
        <v>https://bocm.es/declaracion-de-accesibilidad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Mapa web</v>
      </c>
      <c r="C104" s="175" t="str" cm="1">
        <f t="array" ref="C104">IFERROR(INDEX('03.Muestra'!$F$8:$F$42,SMALL(IF("Página Web"='03.Muestra'!$D$8:$D$42,ROW('03.Muestra'!$F$8:$F$42)-MIN(ROW('03.Muestra'!$D$8:$D$42))+1,""),ROW()-94)),"")</f>
        <v>https://bocm.es/mapa-web</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Búsqueda avanzada</v>
      </c>
      <c r="C105" s="175" t="str" cm="1">
        <f t="array" ref="C105">IFERROR(INDEX('03.Muestra'!$F$8:$F$42,SMALL(IF("Página Web"='03.Muestra'!$D$8:$D$42,ROW('03.Muestra'!$F$8:$F$42)-MIN(ROW('03.Muestra'!$D$8:$D$42))+1,""),ROW()-94)),"")</f>
        <v>https://bocm.es/advanced-search</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10"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ref="D111:D129" si="6">IF(AND(B111&lt;&gt;"",C111&lt;&gt;""),"N/T","")</f>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6"/>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6"/>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6"/>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6"/>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6"/>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6"/>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6"/>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6"/>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6"/>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6"/>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6"/>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6"/>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6"/>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6"/>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6"/>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6"/>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6"/>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6"/>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209</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209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Autenticación</v>
      </c>
      <c r="C21" s="85" t="str" cm="1">
        <f t="array" ref="C21">IFERROR(INDEX('03.Muestra'!$F$8:$F$42,SMALL(IF("Página Web"='03.Muestra'!$D$8:$D$42,ROW('03.Muestra'!$F$8:$F$42)-MIN(ROW('03.Muestra'!$D$8:$D$42))+1,""),ROW()-18)),"")</f>
        <v>https://bocm.es/autentificacion-verificacion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BOCM</v>
      </c>
      <c r="C22" s="85" t="str" cm="1">
        <f t="array" ref="C22">IFERROR(INDEX('03.Muestra'!$F$8:$F$42,SMALL(IF("Página Web"='03.Muestra'!$D$8:$D$42,ROW('03.Muestra'!$F$8:$F$42)-MIN(ROW('03.Muestra'!$D$8:$D$42))+1,""),ROW()-18)),"")</f>
        <v>https://bocm.es/que-es-bocm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Otros Boletines</v>
      </c>
      <c r="C23" s="85" t="str" cm="1">
        <f t="array" ref="C23">IFERROR(INDEX('03.Muestra'!$F$8:$F$42,SMALL(IF("Página Web"='03.Muestra'!$D$8:$D$42,ROW('03.Muestra'!$F$8:$F$42)-MIN(ROW('03.Muestra'!$D$8:$D$42))+1,""),ROW()-18)),"")</f>
        <v>https://bocm.es/boletin-oficial-del-estado-boletines-autonomicos-y-de-la-provincia-de-madrid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https://bocm.es/aviso-legal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Privacidad</v>
      </c>
      <c r="C25" s="85" t="str" cm="1">
        <f t="array" ref="C25">IFERROR(INDEX('03.Muestra'!$F$8:$F$42,SMALL(IF("Página Web"='03.Muestra'!$D$8:$D$42,ROW('03.Muestra'!$F$8:$F$42)-MIN(ROW('03.Muestra'!$D$8:$D$42))+1,""),ROW()-18)),"")</f>
        <v>https://bocm.es/privacidad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https://bocm.es/contacto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https://bocm.es/declaracion-de-accesibilidad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https://bocm.es/mapa-web</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Búsqueda avanzada</v>
      </c>
      <c r="C29" s="85" t="str" cm="1">
        <f t="array" ref="C29">IFERROR(INDEX('03.Muestra'!$F$8:$F$42,SMALL(IF("Página Web"='03.Muestra'!$D$8:$D$42,ROW('03.Muestra'!$F$8:$F$42)-MIN(ROW('03.Muestra'!$D$8:$D$42))+1,""),ROW()-18)),"")</f>
        <v>https://bocm.es/advanced-search</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34"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2">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2"/>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2"/>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2"/>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2"/>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2"/>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2"/>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2"/>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2"/>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2"/>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2"/>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2"/>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2"/>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2"/>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2"/>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2"/>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2"/>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2"/>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2"/>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104</v>
      </c>
      <c r="E57" s="79" t="str">
        <f t="shared" ref="E57:E91" si="3">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104</v>
      </c>
      <c r="E58" s="79" t="str">
        <f t="shared" si="3"/>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Autenticación</v>
      </c>
      <c r="C59" s="85" t="str" cm="1">
        <f t="array" ref="C59">IFERROR(INDEX('03.Muestra'!$F$8:$F$42,SMALL(IF("Página Web"='03.Muestra'!$D$8:$D$42,ROW('03.Muestra'!$F$8:$F$42)-MIN(ROW('03.Muestra'!$D$8:$D$42))+1,""),ROW()-56)),"")</f>
        <v>https://bocm.es/autentificacion-verificacion</v>
      </c>
      <c r="D59" s="99" t="s">
        <v>104</v>
      </c>
      <c r="E59" s="79" t="str">
        <f t="shared" si="3"/>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BOCM</v>
      </c>
      <c r="C60" s="85" t="str" cm="1">
        <f t="array" ref="C60">IFERROR(INDEX('03.Muestra'!$F$8:$F$42,SMALL(IF("Página Web"='03.Muestra'!$D$8:$D$42,ROW('03.Muestra'!$F$8:$F$42)-MIN(ROW('03.Muestra'!$D$8:$D$42))+1,""),ROW()-56)),"")</f>
        <v>https://bocm.es/que-es-bocm</v>
      </c>
      <c r="D60" s="99" t="s">
        <v>104</v>
      </c>
      <c r="E60" s="79" t="str">
        <f t="shared" si="3"/>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Otros Boletines</v>
      </c>
      <c r="C61" s="85" t="str" cm="1">
        <f t="array" ref="C61">IFERROR(INDEX('03.Muestra'!$F$8:$F$42,SMALL(IF("Página Web"='03.Muestra'!$D$8:$D$42,ROW('03.Muestra'!$F$8:$F$42)-MIN(ROW('03.Muestra'!$D$8:$D$42))+1,""),ROW()-56)),"")</f>
        <v>https://bocm.es/boletin-oficial-del-estado-boletines-autonomicos-y-de-la-provincia-de-madrid</v>
      </c>
      <c r="D61" s="99" t="s">
        <v>104</v>
      </c>
      <c r="E61" s="79" t="str">
        <f t="shared" si="3"/>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https://bocm.es/aviso-legal</v>
      </c>
      <c r="D62" s="99" t="s">
        <v>104</v>
      </c>
      <c r="E62" s="79" t="str">
        <f t="shared" si="3"/>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Privacidad</v>
      </c>
      <c r="C63" s="85" t="str" cm="1">
        <f t="array" ref="C63">IFERROR(INDEX('03.Muestra'!$F$8:$F$42,SMALL(IF("Página Web"='03.Muestra'!$D$8:$D$42,ROW('03.Muestra'!$F$8:$F$42)-MIN(ROW('03.Muestra'!$D$8:$D$42))+1,""),ROW()-56)),"")</f>
        <v>https://bocm.es/privacidad</v>
      </c>
      <c r="D63" s="99" t="s">
        <v>104</v>
      </c>
      <c r="E63" s="79" t="str">
        <f t="shared" si="3"/>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https://bocm.es/contacto</v>
      </c>
      <c r="D64" s="99" t="s">
        <v>104</v>
      </c>
      <c r="E64" s="79" t="str">
        <f t="shared" si="3"/>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https://bocm.es/declaracion-de-accesibilidad</v>
      </c>
      <c r="D65" s="99" t="s">
        <v>104</v>
      </c>
      <c r="E65" s="79" t="str">
        <f t="shared" si="3"/>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https://bocm.es/mapa-web</v>
      </c>
      <c r="D66" s="99" t="s">
        <v>104</v>
      </c>
      <c r="E66" s="79" t="str">
        <f t="shared" si="3"/>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Búsqueda avanzada</v>
      </c>
      <c r="C67" s="85" t="str" cm="1">
        <f t="array" ref="C67">IFERROR(INDEX('03.Muestra'!$F$8:$F$42,SMALL(IF("Página Web"='03.Muestra'!$D$8:$D$42,ROW('03.Muestra'!$F$8:$F$42)-MIN(ROW('03.Muestra'!$D$8:$D$42))+1,""),ROW()-56)),"")</f>
        <v>https://bocm.es/advanced-search</v>
      </c>
      <c r="D67" s="99" t="s">
        <v>104</v>
      </c>
      <c r="E67" s="79" t="str">
        <f t="shared" si="3"/>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72" si="4">IF(AND(B68&lt;&gt;"",C68&lt;&gt;""),"N/T","")</f>
        <v/>
      </c>
      <c r="E68" s="79" t="str">
        <f t="shared" si="3"/>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4"/>
        <v/>
      </c>
      <c r="E69" s="79" t="str">
        <f t="shared" si="3"/>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4"/>
        <v/>
      </c>
      <c r="E70" s="79" t="str">
        <f t="shared" si="3"/>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4"/>
        <v/>
      </c>
      <c r="E71" s="79" t="str">
        <f t="shared" si="3"/>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4"/>
        <v/>
      </c>
      <c r="E72" s="79" t="str">
        <f t="shared" si="3"/>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5">IF(AND(B73&lt;&gt;"",C73&lt;&gt;""),"N/T","")</f>
        <v/>
      </c>
      <c r="E73" s="79" t="str">
        <f t="shared" si="3"/>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5"/>
        <v/>
      </c>
      <c r="E74" s="79" t="str">
        <f t="shared" si="3"/>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5"/>
        <v/>
      </c>
      <c r="E75" s="79" t="str">
        <f t="shared" si="3"/>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5"/>
        <v/>
      </c>
      <c r="E76" s="79" t="str">
        <f t="shared" si="3"/>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5"/>
        <v/>
      </c>
      <c r="E77" s="79" t="str">
        <f t="shared" si="3"/>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5"/>
        <v/>
      </c>
      <c r="E78" s="79" t="str">
        <f t="shared" si="3"/>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5"/>
        <v/>
      </c>
      <c r="E79" s="79" t="str">
        <f t="shared" si="3"/>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5"/>
        <v/>
      </c>
      <c r="E80" s="79" t="str">
        <f t="shared" si="3"/>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5"/>
        <v/>
      </c>
      <c r="E81" s="79" t="str">
        <f t="shared" si="3"/>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5"/>
        <v/>
      </c>
      <c r="E82" s="79" t="str">
        <f t="shared" si="3"/>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5"/>
        <v/>
      </c>
      <c r="E83" s="79" t="str">
        <f t="shared" si="3"/>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5"/>
        <v/>
      </c>
      <c r="E84" s="79" t="str">
        <f t="shared" si="3"/>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5"/>
        <v/>
      </c>
      <c r="E85" s="79" t="str">
        <f t="shared" si="3"/>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5"/>
        <v/>
      </c>
      <c r="E86" s="79" t="str">
        <f t="shared" si="3"/>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5"/>
        <v/>
      </c>
      <c r="E87" s="79" t="str">
        <f t="shared" si="3"/>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5"/>
        <v/>
      </c>
      <c r="E88" s="79" t="str">
        <f t="shared" si="3"/>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5"/>
        <v/>
      </c>
      <c r="E89" s="79" t="str">
        <f t="shared" si="3"/>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5"/>
        <v/>
      </c>
      <c r="E90" s="79" t="str">
        <f t="shared" si="3"/>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5"/>
        <v/>
      </c>
      <c r="E91" s="79" t="str">
        <f t="shared" si="3"/>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104</v>
      </c>
      <c r="E95" s="79" t="str">
        <f t="shared" ref="E95:E129" si="6">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104</v>
      </c>
      <c r="E96" s="79" t="str">
        <f t="shared" si="6"/>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Autenticación</v>
      </c>
      <c r="C97" s="85" t="str" cm="1">
        <f t="array" ref="C97">IFERROR(INDEX('03.Muestra'!$F$8:$F$42,SMALL(IF("Página Web"='03.Muestra'!$D$8:$D$42,ROW('03.Muestra'!$F$8:$F$42)-MIN(ROW('03.Muestra'!$D$8:$D$42))+1,""),ROW()-94)),"")</f>
        <v>https://bocm.es/autentificacion-verificacion</v>
      </c>
      <c r="D97" s="99" t="s">
        <v>104</v>
      </c>
      <c r="E97" s="79" t="str">
        <f t="shared" si="6"/>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BOCM</v>
      </c>
      <c r="C98" s="85" t="str" cm="1">
        <f t="array" ref="C98">IFERROR(INDEX('03.Muestra'!$F$8:$F$42,SMALL(IF("Página Web"='03.Muestra'!$D$8:$D$42,ROW('03.Muestra'!$F$8:$F$42)-MIN(ROW('03.Muestra'!$D$8:$D$42))+1,""),ROW()-94)),"")</f>
        <v>https://bocm.es/que-es-bocm</v>
      </c>
      <c r="D98" s="99" t="s">
        <v>104</v>
      </c>
      <c r="E98" s="79" t="str">
        <f t="shared" si="6"/>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Otros Boletines</v>
      </c>
      <c r="C99" s="85" t="str" cm="1">
        <f t="array" ref="C99">IFERROR(INDEX('03.Muestra'!$F$8:$F$42,SMALL(IF("Página Web"='03.Muestra'!$D$8:$D$42,ROW('03.Muestra'!$F$8:$F$42)-MIN(ROW('03.Muestra'!$D$8:$D$42))+1,""),ROW()-94)),"")</f>
        <v>https://bocm.es/boletin-oficial-del-estado-boletines-autonomicos-y-de-la-provincia-de-madrid</v>
      </c>
      <c r="D99" s="99" t="s">
        <v>104</v>
      </c>
      <c r="E99" s="79" t="str">
        <f t="shared" si="6"/>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https://bocm.es/aviso-legal</v>
      </c>
      <c r="D100" s="99" t="s">
        <v>104</v>
      </c>
      <c r="E100" s="79" t="str">
        <f t="shared" si="6"/>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Privacidad</v>
      </c>
      <c r="C101" s="85" t="str" cm="1">
        <f t="array" ref="C101">IFERROR(INDEX('03.Muestra'!$F$8:$F$42,SMALL(IF("Página Web"='03.Muestra'!$D$8:$D$42,ROW('03.Muestra'!$F$8:$F$42)-MIN(ROW('03.Muestra'!$D$8:$D$42))+1,""),ROW()-94)),"")</f>
        <v>https://bocm.es/privacidad</v>
      </c>
      <c r="D101" s="99" t="s">
        <v>104</v>
      </c>
      <c r="E101" s="79" t="str">
        <f t="shared" si="6"/>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https://bocm.es/contacto</v>
      </c>
      <c r="D102" s="99" t="s">
        <v>104</v>
      </c>
      <c r="E102" s="79" t="str">
        <f t="shared" si="6"/>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https://bocm.es/declaracion-de-accesibilidad</v>
      </c>
      <c r="D103" s="99" t="s">
        <v>104</v>
      </c>
      <c r="E103" s="79" t="str">
        <f t="shared" si="6"/>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https://bocm.es/mapa-web</v>
      </c>
      <c r="D104" s="99" t="s">
        <v>104</v>
      </c>
      <c r="E104" s="79" t="str">
        <f t="shared" si="6"/>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Búsqueda avanzada</v>
      </c>
      <c r="C105" s="85" t="str" cm="1">
        <f t="array" ref="C105">IFERROR(INDEX('03.Muestra'!$F$8:$F$42,SMALL(IF("Página Web"='03.Muestra'!$D$8:$D$42,ROW('03.Muestra'!$F$8:$F$42)-MIN(ROW('03.Muestra'!$D$8:$D$42))+1,""),ROW()-94)),"")</f>
        <v>https://bocm.es/advanced-search</v>
      </c>
      <c r="D105" s="99" t="s">
        <v>104</v>
      </c>
      <c r="E105" s="79" t="str">
        <f t="shared" si="6"/>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10" si="7">IF(AND(B106&lt;&gt;"",C106&lt;&gt;""),"N/T","")</f>
        <v/>
      </c>
      <c r="E106" s="79" t="str">
        <f t="shared" si="6"/>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7"/>
        <v/>
      </c>
      <c r="E107" s="79" t="str">
        <f t="shared" si="6"/>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7"/>
        <v/>
      </c>
      <c r="E108" s="79" t="str">
        <f t="shared" si="6"/>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7"/>
        <v/>
      </c>
      <c r="E109" s="79" t="str">
        <f t="shared" si="6"/>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7"/>
        <v/>
      </c>
      <c r="E110" s="79" t="str">
        <f t="shared" si="6"/>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8">IF(AND(B111&lt;&gt;"",C111&lt;&gt;""),"N/T","")</f>
        <v/>
      </c>
      <c r="E111" s="79" t="str">
        <f t="shared" si="6"/>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8"/>
        <v/>
      </c>
      <c r="E112" s="79" t="str">
        <f t="shared" si="6"/>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8"/>
        <v/>
      </c>
      <c r="E113" s="79" t="str">
        <f t="shared" si="6"/>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8"/>
        <v/>
      </c>
      <c r="E114" s="79" t="str">
        <f t="shared" si="6"/>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8"/>
        <v/>
      </c>
      <c r="E115" s="79" t="str">
        <f t="shared" si="6"/>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8"/>
        <v/>
      </c>
      <c r="E116" s="79" t="str">
        <f t="shared" si="6"/>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8"/>
        <v/>
      </c>
      <c r="E117" s="79" t="str">
        <f t="shared" si="6"/>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8"/>
        <v/>
      </c>
      <c r="E118" s="79" t="str">
        <f t="shared" si="6"/>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8"/>
        <v/>
      </c>
      <c r="E119" s="79" t="str">
        <f t="shared" si="6"/>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8"/>
        <v/>
      </c>
      <c r="E120" s="79" t="str">
        <f t="shared" si="6"/>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8"/>
        <v/>
      </c>
      <c r="E121" s="79" t="str">
        <f t="shared" si="6"/>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8"/>
        <v/>
      </c>
      <c r="E122" s="79" t="str">
        <f t="shared" si="6"/>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8"/>
        <v/>
      </c>
      <c r="E123" s="79" t="str">
        <f t="shared" si="6"/>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8"/>
        <v/>
      </c>
      <c r="E124" s="79" t="str">
        <f t="shared" si="6"/>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8"/>
        <v/>
      </c>
      <c r="E125" s="79" t="str">
        <f t="shared" si="6"/>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8"/>
        <v/>
      </c>
      <c r="E126" s="79" t="str">
        <f t="shared" si="6"/>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8"/>
        <v/>
      </c>
      <c r="E127" s="79" t="str">
        <f t="shared" si="6"/>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8"/>
        <v/>
      </c>
      <c r="E128" s="79" t="str">
        <f t="shared" si="6"/>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8"/>
        <v/>
      </c>
      <c r="E129" s="79" t="str">
        <f t="shared" si="6"/>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104</v>
      </c>
      <c r="E133" s="79" t="str">
        <f t="shared" ref="E133:E167" si="9">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104</v>
      </c>
      <c r="E134" s="79" t="str">
        <f t="shared" si="9"/>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Autenticación</v>
      </c>
      <c r="C135" s="85" t="str" cm="1">
        <f t="array" ref="C135">IFERROR(INDEX('03.Muestra'!$F$8:$F$42,SMALL(IF("Página Web"='03.Muestra'!$D$8:$D$42,ROW('03.Muestra'!$F$8:$F$42)-MIN(ROW('03.Muestra'!$D$8:$D$42))+1,""),ROW()-132)),"")</f>
        <v>https://bocm.es/autentificacion-verificacion</v>
      </c>
      <c r="D135" s="99" t="s">
        <v>104</v>
      </c>
      <c r="E135" s="79" t="str">
        <f t="shared" si="9"/>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BOCM</v>
      </c>
      <c r="C136" s="85" t="str" cm="1">
        <f t="array" ref="C136">IFERROR(INDEX('03.Muestra'!$F$8:$F$42,SMALL(IF("Página Web"='03.Muestra'!$D$8:$D$42,ROW('03.Muestra'!$F$8:$F$42)-MIN(ROW('03.Muestra'!$D$8:$D$42))+1,""),ROW()-132)),"")</f>
        <v>https://bocm.es/que-es-bocm</v>
      </c>
      <c r="D136" s="99" t="s">
        <v>104</v>
      </c>
      <c r="E136" s="79" t="str">
        <f t="shared" si="9"/>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Otros Boletines</v>
      </c>
      <c r="C137" s="85" t="str" cm="1">
        <f t="array" ref="C137">IFERROR(INDEX('03.Muestra'!$F$8:$F$42,SMALL(IF("Página Web"='03.Muestra'!$D$8:$D$42,ROW('03.Muestra'!$F$8:$F$42)-MIN(ROW('03.Muestra'!$D$8:$D$42))+1,""),ROW()-132)),"")</f>
        <v>https://bocm.es/boletin-oficial-del-estado-boletines-autonomicos-y-de-la-provincia-de-madrid</v>
      </c>
      <c r="D137" s="99" t="s">
        <v>104</v>
      </c>
      <c r="E137" s="79" t="str">
        <f t="shared" si="9"/>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https://bocm.es/aviso-legal</v>
      </c>
      <c r="D138" s="99" t="s">
        <v>104</v>
      </c>
      <c r="E138" s="79" t="str">
        <f t="shared" si="9"/>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Privacidad</v>
      </c>
      <c r="C139" s="85" t="str" cm="1">
        <f t="array" ref="C139">IFERROR(INDEX('03.Muestra'!$F$8:$F$42,SMALL(IF("Página Web"='03.Muestra'!$D$8:$D$42,ROW('03.Muestra'!$F$8:$F$42)-MIN(ROW('03.Muestra'!$D$8:$D$42))+1,""),ROW()-132)),"")</f>
        <v>https://bocm.es/privacidad</v>
      </c>
      <c r="D139" s="99" t="s">
        <v>104</v>
      </c>
      <c r="E139" s="79" t="str">
        <f t="shared" si="9"/>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https://bocm.es/contacto</v>
      </c>
      <c r="D140" s="99" t="s">
        <v>104</v>
      </c>
      <c r="E140" s="79" t="str">
        <f t="shared" si="9"/>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https://bocm.es/declaracion-de-accesibilidad</v>
      </c>
      <c r="D141" s="99" t="s">
        <v>104</v>
      </c>
      <c r="E141" s="79" t="str">
        <f t="shared" si="9"/>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https://bocm.es/mapa-web</v>
      </c>
      <c r="D142" s="99" t="s">
        <v>104</v>
      </c>
      <c r="E142" s="79" t="str">
        <f t="shared" si="9"/>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Búsqueda avanzada</v>
      </c>
      <c r="C143" s="85" t="str" cm="1">
        <f t="array" ref="C143">IFERROR(INDEX('03.Muestra'!$F$8:$F$42,SMALL(IF("Página Web"='03.Muestra'!$D$8:$D$42,ROW('03.Muestra'!$F$8:$F$42)-MIN(ROW('03.Muestra'!$D$8:$D$42))+1,""),ROW()-132)),"")</f>
        <v>https://bocm.es/advanced-search</v>
      </c>
      <c r="D143" s="99" t="s">
        <v>104</v>
      </c>
      <c r="E143" s="79" t="str">
        <f t="shared" si="9"/>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48" si="10">IF(AND(B144&lt;&gt;"",C144&lt;&gt;""),"N/T","")</f>
        <v/>
      </c>
      <c r="E144" s="79" t="str">
        <f t="shared" si="9"/>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10"/>
        <v/>
      </c>
      <c r="E145" s="79" t="str">
        <f t="shared" si="9"/>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10"/>
        <v/>
      </c>
      <c r="E146" s="79" t="str">
        <f t="shared" si="9"/>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10"/>
        <v/>
      </c>
      <c r="E147" s="79" t="str">
        <f t="shared" si="9"/>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10"/>
        <v/>
      </c>
      <c r="E148" s="79" t="str">
        <f t="shared" si="9"/>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11">IF(AND(B149&lt;&gt;"",C149&lt;&gt;""),"N/T","")</f>
        <v/>
      </c>
      <c r="E149" s="79" t="str">
        <f t="shared" si="9"/>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11"/>
        <v/>
      </c>
      <c r="E150" s="79" t="str">
        <f t="shared" si="9"/>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11"/>
        <v/>
      </c>
      <c r="E151" s="79" t="str">
        <f t="shared" si="9"/>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11"/>
        <v/>
      </c>
      <c r="E152" s="79" t="str">
        <f t="shared" si="9"/>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11"/>
        <v/>
      </c>
      <c r="E153" s="79" t="str">
        <f t="shared" si="9"/>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11"/>
        <v/>
      </c>
      <c r="E154" s="79" t="str">
        <f t="shared" si="9"/>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11"/>
        <v/>
      </c>
      <c r="E155" s="79" t="str">
        <f t="shared" si="9"/>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11"/>
        <v/>
      </c>
      <c r="E156" s="79" t="str">
        <f t="shared" si="9"/>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11"/>
        <v/>
      </c>
      <c r="E157" s="79" t="str">
        <f t="shared" si="9"/>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11"/>
        <v/>
      </c>
      <c r="E158" s="79" t="str">
        <f t="shared" si="9"/>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11"/>
        <v/>
      </c>
      <c r="E159" s="79" t="str">
        <f t="shared" si="9"/>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11"/>
        <v/>
      </c>
      <c r="E160" s="79" t="str">
        <f t="shared" si="9"/>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11"/>
        <v/>
      </c>
      <c r="E161" s="79" t="str">
        <f t="shared" si="9"/>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11"/>
        <v/>
      </c>
      <c r="E162" s="79" t="str">
        <f t="shared" si="9"/>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11"/>
        <v/>
      </c>
      <c r="E163" s="79" t="str">
        <f t="shared" si="9"/>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11"/>
        <v/>
      </c>
      <c r="E164" s="79" t="str">
        <f t="shared" si="9"/>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11"/>
        <v/>
      </c>
      <c r="E165" s="79" t="str">
        <f t="shared" si="9"/>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11"/>
        <v/>
      </c>
      <c r="E166" s="79" t="str">
        <f t="shared" si="9"/>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11"/>
        <v/>
      </c>
      <c r="E167" s="79" t="str">
        <f t="shared" si="9"/>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104</v>
      </c>
      <c r="E171" s="79" t="str">
        <f t="shared" ref="E171:E205" si="12">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104</v>
      </c>
      <c r="E172" s="79" t="str">
        <f t="shared" si="12"/>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Autenticación</v>
      </c>
      <c r="C173" s="85" t="str" cm="1">
        <f t="array" ref="C173">IFERROR(INDEX('03.Muestra'!$F$8:$F$42,SMALL(IF("Página Web"='03.Muestra'!$D$8:$D$42,ROW('03.Muestra'!$F$8:$F$42)-MIN(ROW('03.Muestra'!$D$8:$D$42))+1,""),ROW()-170)),"")</f>
        <v>https://bocm.es/autentificacion-verificacion</v>
      </c>
      <c r="D173" s="99" t="s">
        <v>104</v>
      </c>
      <c r="E173" s="79" t="str">
        <f t="shared" si="12"/>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BOCM</v>
      </c>
      <c r="C174" s="85" t="str" cm="1">
        <f t="array" ref="C174">IFERROR(INDEX('03.Muestra'!$F$8:$F$42,SMALL(IF("Página Web"='03.Muestra'!$D$8:$D$42,ROW('03.Muestra'!$F$8:$F$42)-MIN(ROW('03.Muestra'!$D$8:$D$42))+1,""),ROW()-170)),"")</f>
        <v>https://bocm.es/que-es-bocm</v>
      </c>
      <c r="D174" s="99" t="s">
        <v>104</v>
      </c>
      <c r="E174" s="79" t="str">
        <f t="shared" si="12"/>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Otros Boletines</v>
      </c>
      <c r="C175" s="85" t="str" cm="1">
        <f t="array" ref="C175">IFERROR(INDEX('03.Muestra'!$F$8:$F$42,SMALL(IF("Página Web"='03.Muestra'!$D$8:$D$42,ROW('03.Muestra'!$F$8:$F$42)-MIN(ROW('03.Muestra'!$D$8:$D$42))+1,""),ROW()-170)),"")</f>
        <v>https://bocm.es/boletin-oficial-del-estado-boletines-autonomicos-y-de-la-provincia-de-madrid</v>
      </c>
      <c r="D175" s="99" t="s">
        <v>104</v>
      </c>
      <c r="E175" s="79" t="str">
        <f t="shared" si="12"/>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https://bocm.es/aviso-legal</v>
      </c>
      <c r="D176" s="99" t="s">
        <v>104</v>
      </c>
      <c r="E176" s="79" t="str">
        <f t="shared" si="12"/>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Privacidad</v>
      </c>
      <c r="C177" s="85" t="str" cm="1">
        <f t="array" ref="C177">IFERROR(INDEX('03.Muestra'!$F$8:$F$42,SMALL(IF("Página Web"='03.Muestra'!$D$8:$D$42,ROW('03.Muestra'!$F$8:$F$42)-MIN(ROW('03.Muestra'!$D$8:$D$42))+1,""),ROW()-170)),"")</f>
        <v>https://bocm.es/privacidad</v>
      </c>
      <c r="D177" s="99" t="s">
        <v>104</v>
      </c>
      <c r="E177" s="79" t="str">
        <f t="shared" si="12"/>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https://bocm.es/contacto</v>
      </c>
      <c r="D178" s="99" t="s">
        <v>104</v>
      </c>
      <c r="E178" s="79" t="str">
        <f t="shared" si="12"/>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https://bocm.es/declaracion-de-accesibilidad</v>
      </c>
      <c r="D179" s="99" t="s">
        <v>104</v>
      </c>
      <c r="E179" s="79" t="str">
        <f t="shared" si="12"/>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https://bocm.es/mapa-web</v>
      </c>
      <c r="D180" s="99" t="s">
        <v>104</v>
      </c>
      <c r="E180" s="79" t="str">
        <f t="shared" si="12"/>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Búsqueda avanzada</v>
      </c>
      <c r="C181" s="85" t="str" cm="1">
        <f t="array" ref="C181">IFERROR(INDEX('03.Muestra'!$F$8:$F$42,SMALL(IF("Página Web"='03.Muestra'!$D$8:$D$42,ROW('03.Muestra'!$F$8:$F$42)-MIN(ROW('03.Muestra'!$D$8:$D$42))+1,""),ROW()-170)),"")</f>
        <v>https://bocm.es/advanced-search</v>
      </c>
      <c r="D181" s="99" t="s">
        <v>104</v>
      </c>
      <c r="E181" s="79" t="str">
        <f t="shared" si="12"/>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186" si="13">IF(AND(B182&lt;&gt;"",C182&lt;&gt;""),"N/T","")</f>
        <v/>
      </c>
      <c r="E182" s="79" t="str">
        <f t="shared" si="12"/>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13"/>
        <v/>
      </c>
      <c r="E183" s="79" t="str">
        <f t="shared" si="12"/>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13"/>
        <v/>
      </c>
      <c r="E184" s="79" t="str">
        <f t="shared" si="12"/>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13"/>
        <v/>
      </c>
      <c r="E185" s="79" t="str">
        <f t="shared" si="12"/>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13"/>
        <v/>
      </c>
      <c r="E186" s="79" t="str">
        <f t="shared" si="12"/>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14">IF(AND(B187&lt;&gt;"",C187&lt;&gt;""),"N/T","")</f>
        <v/>
      </c>
      <c r="E187" s="79" t="str">
        <f t="shared" si="12"/>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14"/>
        <v/>
      </c>
      <c r="E188" s="79" t="str">
        <f t="shared" si="12"/>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14"/>
        <v/>
      </c>
      <c r="E189" s="79" t="str">
        <f t="shared" si="12"/>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14"/>
        <v/>
      </c>
      <c r="E190" s="79" t="str">
        <f t="shared" si="12"/>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14"/>
        <v/>
      </c>
      <c r="E191" s="79" t="str">
        <f t="shared" si="12"/>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14"/>
        <v/>
      </c>
      <c r="E192" s="79" t="str">
        <f t="shared" si="12"/>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14"/>
        <v/>
      </c>
      <c r="E193" s="79" t="str">
        <f t="shared" si="12"/>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14"/>
        <v/>
      </c>
      <c r="E194" s="79" t="str">
        <f t="shared" si="12"/>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14"/>
        <v/>
      </c>
      <c r="E195" s="79" t="str">
        <f t="shared" si="12"/>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14"/>
        <v/>
      </c>
      <c r="E196" s="79" t="str">
        <f t="shared" si="12"/>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14"/>
        <v/>
      </c>
      <c r="E197" s="79" t="str">
        <f t="shared" si="12"/>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14"/>
        <v/>
      </c>
      <c r="E198" s="79" t="str">
        <f t="shared" si="12"/>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14"/>
        <v/>
      </c>
      <c r="E199" s="79" t="str">
        <f t="shared" si="12"/>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14"/>
        <v/>
      </c>
      <c r="E200" s="79" t="str">
        <f t="shared" si="12"/>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14"/>
        <v/>
      </c>
      <c r="E201" s="79" t="str">
        <f t="shared" si="12"/>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14"/>
        <v/>
      </c>
      <c r="E202" s="79" t="str">
        <f t="shared" si="12"/>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14"/>
        <v/>
      </c>
      <c r="E203" s="79" t="str">
        <f t="shared" si="12"/>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14"/>
        <v/>
      </c>
      <c r="E204" s="79" t="str">
        <f t="shared" si="12"/>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14"/>
        <v/>
      </c>
      <c r="E205" s="79" t="str">
        <f t="shared" si="12"/>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104</v>
      </c>
      <c r="E209" s="79" t="str">
        <f t="shared" ref="E209:E243" si="15">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104</v>
      </c>
      <c r="E210" s="79" t="str">
        <f t="shared" si="15"/>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Autenticación</v>
      </c>
      <c r="C211" s="85" t="str" cm="1">
        <f t="array" ref="C211">IFERROR(INDEX('03.Muestra'!$F$8:$F$42,SMALL(IF("Página Web"='03.Muestra'!$D$8:$D$42,ROW('03.Muestra'!$F$8:$F$42)-MIN(ROW('03.Muestra'!$D$8:$D$42))+1,""),ROW()-208)),"")</f>
        <v>https://bocm.es/autentificacion-verificacion</v>
      </c>
      <c r="D211" s="99" t="s">
        <v>104</v>
      </c>
      <c r="E211" s="79" t="str">
        <f t="shared" si="15"/>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BOCM</v>
      </c>
      <c r="C212" s="85" t="str" cm="1">
        <f t="array" ref="C212">IFERROR(INDEX('03.Muestra'!$F$8:$F$42,SMALL(IF("Página Web"='03.Muestra'!$D$8:$D$42,ROW('03.Muestra'!$F$8:$F$42)-MIN(ROW('03.Muestra'!$D$8:$D$42))+1,""),ROW()-208)),"")</f>
        <v>https://bocm.es/que-es-bocm</v>
      </c>
      <c r="D212" s="99" t="s">
        <v>104</v>
      </c>
      <c r="E212" s="79" t="str">
        <f t="shared" si="15"/>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Otros Boletines</v>
      </c>
      <c r="C213" s="85" t="str" cm="1">
        <f t="array" ref="C213">IFERROR(INDEX('03.Muestra'!$F$8:$F$42,SMALL(IF("Página Web"='03.Muestra'!$D$8:$D$42,ROW('03.Muestra'!$F$8:$F$42)-MIN(ROW('03.Muestra'!$D$8:$D$42))+1,""),ROW()-208)),"")</f>
        <v>https://bocm.es/boletin-oficial-del-estado-boletines-autonomicos-y-de-la-provincia-de-madrid</v>
      </c>
      <c r="D213" s="99" t="s">
        <v>104</v>
      </c>
      <c r="E213" s="79" t="str">
        <f t="shared" si="15"/>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https://bocm.es/aviso-legal</v>
      </c>
      <c r="D214" s="99" t="s">
        <v>104</v>
      </c>
      <c r="E214" s="79" t="str">
        <f t="shared" si="15"/>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Privacidad</v>
      </c>
      <c r="C215" s="85" t="str" cm="1">
        <f t="array" ref="C215">IFERROR(INDEX('03.Muestra'!$F$8:$F$42,SMALL(IF("Página Web"='03.Muestra'!$D$8:$D$42,ROW('03.Muestra'!$F$8:$F$42)-MIN(ROW('03.Muestra'!$D$8:$D$42))+1,""),ROW()-208)),"")</f>
        <v>https://bocm.es/privacidad</v>
      </c>
      <c r="D215" s="99" t="s">
        <v>104</v>
      </c>
      <c r="E215" s="79" t="str">
        <f t="shared" si="15"/>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https://bocm.es/contacto</v>
      </c>
      <c r="D216" s="99" t="s">
        <v>104</v>
      </c>
      <c r="E216" s="79" t="str">
        <f t="shared" si="15"/>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https://bocm.es/declaracion-de-accesibilidad</v>
      </c>
      <c r="D217" s="99" t="s">
        <v>104</v>
      </c>
      <c r="E217" s="79" t="str">
        <f t="shared" si="15"/>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https://bocm.es/mapa-web</v>
      </c>
      <c r="D218" s="99" t="s">
        <v>104</v>
      </c>
      <c r="E218" s="79" t="str">
        <f t="shared" si="15"/>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Búsqueda avanzada</v>
      </c>
      <c r="C219" s="85" t="str" cm="1">
        <f t="array" ref="C219">IFERROR(INDEX('03.Muestra'!$F$8:$F$42,SMALL(IF("Página Web"='03.Muestra'!$D$8:$D$42,ROW('03.Muestra'!$F$8:$F$42)-MIN(ROW('03.Muestra'!$D$8:$D$42))+1,""),ROW()-208)),"")</f>
        <v>https://bocm.es/advanced-search</v>
      </c>
      <c r="D219" s="99" t="s">
        <v>104</v>
      </c>
      <c r="E219" s="79" t="str">
        <f t="shared" si="15"/>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24" si="16">IF(AND(B220&lt;&gt;"",C220&lt;&gt;""),"N/T","")</f>
        <v/>
      </c>
      <c r="E220" s="79" t="str">
        <f t="shared" si="15"/>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6"/>
        <v/>
      </c>
      <c r="E221" s="79" t="str">
        <f t="shared" si="15"/>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6"/>
        <v/>
      </c>
      <c r="E222" s="79" t="str">
        <f t="shared" si="15"/>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6"/>
        <v/>
      </c>
      <c r="E223" s="79" t="str">
        <f t="shared" si="15"/>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6"/>
        <v/>
      </c>
      <c r="E224" s="79" t="str">
        <f t="shared" si="15"/>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7">IF(AND(B225&lt;&gt;"",C225&lt;&gt;""),"N/T","")</f>
        <v/>
      </c>
      <c r="E225" s="79" t="str">
        <f t="shared" si="15"/>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7"/>
        <v/>
      </c>
      <c r="E226" s="79" t="str">
        <f t="shared" si="15"/>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7"/>
        <v/>
      </c>
      <c r="E227" s="79" t="str">
        <f t="shared" si="15"/>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7"/>
        <v/>
      </c>
      <c r="E228" s="79" t="str">
        <f t="shared" si="15"/>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7"/>
        <v/>
      </c>
      <c r="E229" s="79" t="str">
        <f t="shared" si="15"/>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7"/>
        <v/>
      </c>
      <c r="E230" s="79" t="str">
        <f t="shared" si="15"/>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7"/>
        <v/>
      </c>
      <c r="E231" s="79" t="str">
        <f t="shared" si="15"/>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7"/>
        <v/>
      </c>
      <c r="E232" s="79" t="str">
        <f t="shared" si="15"/>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7"/>
        <v/>
      </c>
      <c r="E233" s="79" t="str">
        <f t="shared" si="15"/>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7"/>
        <v/>
      </c>
      <c r="E234" s="79" t="str">
        <f t="shared" si="15"/>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7"/>
        <v/>
      </c>
      <c r="E235" s="79" t="str">
        <f t="shared" si="15"/>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7"/>
        <v/>
      </c>
      <c r="E236" s="79" t="str">
        <f t="shared" si="15"/>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7"/>
        <v/>
      </c>
      <c r="E237" s="79" t="str">
        <f t="shared" si="15"/>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7"/>
        <v/>
      </c>
      <c r="E238" s="79" t="str">
        <f t="shared" si="15"/>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7"/>
        <v/>
      </c>
      <c r="E239" s="79" t="str">
        <f t="shared" si="15"/>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7"/>
        <v/>
      </c>
      <c r="E240" s="79" t="str">
        <f t="shared" si="15"/>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7"/>
        <v/>
      </c>
      <c r="E241" s="79" t="str">
        <f t="shared" si="15"/>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7"/>
        <v/>
      </c>
      <c r="E242" s="79" t="str">
        <f t="shared" si="15"/>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7"/>
        <v/>
      </c>
      <c r="E243" s="79" t="str">
        <f t="shared" si="15"/>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https://bocm.es/</v>
      </c>
      <c r="D247" s="99" t="s">
        <v>104</v>
      </c>
      <c r="E247" s="79" t="str">
        <f t="shared" ref="E247:E281" si="18">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Último BOCM</v>
      </c>
      <c r="C248" s="85" t="str" cm="1">
        <f t="array" ref="C248">IFERROR(INDEX('03.Muestra'!$F$8:$F$42,SMALL(IF("Página Web"='03.Muestra'!$D$8:$D$42,ROW('03.Muestra'!$F$8:$F$42)-MIN(ROW('03.Muestra'!$D$8:$D$42))+1,""),ROW()-246)),"")</f>
        <v>https://bocm.es/ultimo-bocm</v>
      </c>
      <c r="D248" s="99" t="s">
        <v>104</v>
      </c>
      <c r="E248" s="79" t="str">
        <f t="shared" si="18"/>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Autenticación</v>
      </c>
      <c r="C249" s="85" t="str" cm="1">
        <f t="array" ref="C249">IFERROR(INDEX('03.Muestra'!$F$8:$F$42,SMALL(IF("Página Web"='03.Muestra'!$D$8:$D$42,ROW('03.Muestra'!$F$8:$F$42)-MIN(ROW('03.Muestra'!$D$8:$D$42))+1,""),ROW()-246)),"")</f>
        <v>https://bocm.es/autentificacion-verificacion</v>
      </c>
      <c r="D249" s="99" t="s">
        <v>104</v>
      </c>
      <c r="E249" s="79" t="str">
        <f t="shared" si="18"/>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es BOCM</v>
      </c>
      <c r="C250" s="85" t="str" cm="1">
        <f t="array" ref="C250">IFERROR(INDEX('03.Muestra'!$F$8:$F$42,SMALL(IF("Página Web"='03.Muestra'!$D$8:$D$42,ROW('03.Muestra'!$F$8:$F$42)-MIN(ROW('03.Muestra'!$D$8:$D$42))+1,""),ROW()-246)),"")</f>
        <v>https://bocm.es/que-es-bocm</v>
      </c>
      <c r="D250" s="99" t="s">
        <v>104</v>
      </c>
      <c r="E250" s="79" t="str">
        <f t="shared" si="18"/>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Otros Boletines</v>
      </c>
      <c r="C251" s="85" t="str" cm="1">
        <f t="array" ref="C251">IFERROR(INDEX('03.Muestra'!$F$8:$F$42,SMALL(IF("Página Web"='03.Muestra'!$D$8:$D$42,ROW('03.Muestra'!$F$8:$F$42)-MIN(ROW('03.Muestra'!$D$8:$D$42))+1,""),ROW()-246)),"")</f>
        <v>https://bocm.es/boletin-oficial-del-estado-boletines-autonomicos-y-de-la-provincia-de-madrid</v>
      </c>
      <c r="D251" s="99" t="s">
        <v>104</v>
      </c>
      <c r="E251" s="79" t="str">
        <f t="shared" si="18"/>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https://bocm.es/aviso-legal</v>
      </c>
      <c r="D252" s="99" t="s">
        <v>104</v>
      </c>
      <c r="E252" s="79" t="str">
        <f t="shared" si="18"/>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Privacidad</v>
      </c>
      <c r="C253" s="85" t="str" cm="1">
        <f t="array" ref="C253">IFERROR(INDEX('03.Muestra'!$F$8:$F$42,SMALL(IF("Página Web"='03.Muestra'!$D$8:$D$42,ROW('03.Muestra'!$F$8:$F$42)-MIN(ROW('03.Muestra'!$D$8:$D$42))+1,""),ROW()-246)),"")</f>
        <v>https://bocm.es/privacidad</v>
      </c>
      <c r="D253" s="99" t="s">
        <v>104</v>
      </c>
      <c r="E253" s="79" t="str">
        <f t="shared" si="18"/>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Contacto</v>
      </c>
      <c r="C254" s="85" t="str" cm="1">
        <f t="array" ref="C254">IFERROR(INDEX('03.Muestra'!$F$8:$F$42,SMALL(IF("Página Web"='03.Muestra'!$D$8:$D$42,ROW('03.Muestra'!$F$8:$F$42)-MIN(ROW('03.Muestra'!$D$8:$D$42))+1,""),ROW()-246)),"")</f>
        <v>https://bocm.es/contacto</v>
      </c>
      <c r="D254" s="99" t="s">
        <v>104</v>
      </c>
      <c r="E254" s="79" t="str">
        <f t="shared" si="18"/>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https://bocm.es/declaracion-de-accesibilidad</v>
      </c>
      <c r="D255" s="99" t="s">
        <v>104</v>
      </c>
      <c r="E255" s="79" t="str">
        <f t="shared" si="18"/>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https://bocm.es/mapa-web</v>
      </c>
      <c r="D256" s="99" t="s">
        <v>104</v>
      </c>
      <c r="E256" s="79" t="str">
        <f t="shared" si="18"/>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Búsqueda avanzada</v>
      </c>
      <c r="C257" s="85" t="str" cm="1">
        <f t="array" ref="C257">IFERROR(INDEX('03.Muestra'!$F$8:$F$42,SMALL(IF("Página Web"='03.Muestra'!$D$8:$D$42,ROW('03.Muestra'!$F$8:$F$42)-MIN(ROW('03.Muestra'!$D$8:$D$42))+1,""),ROW()-246)),"")</f>
        <v>https://bocm.es/advanced-search</v>
      </c>
      <c r="D257" s="99" t="s">
        <v>104</v>
      </c>
      <c r="E257" s="79" t="str">
        <f t="shared" si="18"/>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62" si="19">IF(AND(B258&lt;&gt;"",C258&lt;&gt;""),"N/T","")</f>
        <v/>
      </c>
      <c r="E258" s="79" t="str">
        <f t="shared" si="18"/>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9"/>
        <v/>
      </c>
      <c r="E259" s="79" t="str">
        <f t="shared" si="18"/>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9"/>
        <v/>
      </c>
      <c r="E260" s="79" t="str">
        <f t="shared" si="18"/>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9"/>
        <v/>
      </c>
      <c r="E261" s="79" t="str">
        <f t="shared" si="18"/>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9"/>
        <v/>
      </c>
      <c r="E262" s="79" t="str">
        <f t="shared" si="18"/>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20">IF(AND(B263&lt;&gt;"",C263&lt;&gt;""),"N/T","")</f>
        <v/>
      </c>
      <c r="E263" s="79" t="str">
        <f t="shared" si="18"/>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20"/>
        <v/>
      </c>
      <c r="E264" s="79" t="str">
        <f t="shared" si="18"/>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20"/>
        <v/>
      </c>
      <c r="E265" s="79" t="str">
        <f t="shared" si="18"/>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20"/>
        <v/>
      </c>
      <c r="E266" s="79" t="str">
        <f t="shared" si="18"/>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20"/>
        <v/>
      </c>
      <c r="E267" s="79" t="str">
        <f t="shared" si="18"/>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20"/>
        <v/>
      </c>
      <c r="E268" s="79" t="str">
        <f t="shared" si="18"/>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20"/>
        <v/>
      </c>
      <c r="E269" s="79" t="str">
        <f t="shared" si="18"/>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20"/>
        <v/>
      </c>
      <c r="E270" s="79" t="str">
        <f t="shared" si="18"/>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20"/>
        <v/>
      </c>
      <c r="E271" s="79" t="str">
        <f t="shared" si="18"/>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20"/>
        <v/>
      </c>
      <c r="E272" s="79" t="str">
        <f t="shared" si="18"/>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20"/>
        <v/>
      </c>
      <c r="E273" s="79" t="str">
        <f t="shared" si="18"/>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20"/>
        <v/>
      </c>
      <c r="E274" s="79" t="str">
        <f t="shared" si="18"/>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20"/>
        <v/>
      </c>
      <c r="E275" s="79" t="str">
        <f t="shared" si="18"/>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20"/>
        <v/>
      </c>
      <c r="E276" s="79" t="str">
        <f t="shared" si="18"/>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20"/>
        <v/>
      </c>
      <c r="E277" s="79" t="str">
        <f t="shared" si="18"/>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20"/>
        <v/>
      </c>
      <c r="E278" s="79" t="str">
        <f t="shared" si="18"/>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20"/>
        <v/>
      </c>
      <c r="E279" s="79" t="str">
        <f t="shared" si="18"/>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20"/>
        <v/>
      </c>
      <c r="E280" s="79" t="str">
        <f t="shared" si="18"/>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20"/>
        <v/>
      </c>
      <c r="E281" s="79" t="str">
        <f t="shared" si="18"/>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https://bocm.es/</v>
      </c>
      <c r="D285" s="99" t="s">
        <v>104</v>
      </c>
      <c r="E285" s="79" t="str">
        <f t="shared" ref="E285:E319" si="21">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Último BOCM</v>
      </c>
      <c r="C286" s="85" t="str" cm="1">
        <f t="array" ref="C286">IFERROR(INDEX('03.Muestra'!$F$8:$F$42,SMALL(IF("Página Web"='03.Muestra'!$D$8:$D$42,ROW('03.Muestra'!$F$8:$F$42)-MIN(ROW('03.Muestra'!$D$8:$D$42))+1,""),ROW()-284)),"")</f>
        <v>https://bocm.es/ultimo-bocm</v>
      </c>
      <c r="D286" s="99" t="s">
        <v>104</v>
      </c>
      <c r="E286" s="79" t="str">
        <f t="shared" si="21"/>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Autenticación</v>
      </c>
      <c r="C287" s="85" t="str" cm="1">
        <f t="array" ref="C287">IFERROR(INDEX('03.Muestra'!$F$8:$F$42,SMALL(IF("Página Web"='03.Muestra'!$D$8:$D$42,ROW('03.Muestra'!$F$8:$F$42)-MIN(ROW('03.Muestra'!$D$8:$D$42))+1,""),ROW()-284)),"")</f>
        <v>https://bocm.es/autentificacion-verificacion</v>
      </c>
      <c r="D287" s="99" t="s">
        <v>104</v>
      </c>
      <c r="E287" s="79" t="str">
        <f t="shared" si="21"/>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es BOCM</v>
      </c>
      <c r="C288" s="85" t="str" cm="1">
        <f t="array" ref="C288">IFERROR(INDEX('03.Muestra'!$F$8:$F$42,SMALL(IF("Página Web"='03.Muestra'!$D$8:$D$42,ROW('03.Muestra'!$F$8:$F$42)-MIN(ROW('03.Muestra'!$D$8:$D$42))+1,""),ROW()-284)),"")</f>
        <v>https://bocm.es/que-es-bocm</v>
      </c>
      <c r="D288" s="99" t="s">
        <v>104</v>
      </c>
      <c r="E288" s="79" t="str">
        <f t="shared" si="21"/>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Otros Boletines</v>
      </c>
      <c r="C289" s="85" t="str" cm="1">
        <f t="array" ref="C289">IFERROR(INDEX('03.Muestra'!$F$8:$F$42,SMALL(IF("Página Web"='03.Muestra'!$D$8:$D$42,ROW('03.Muestra'!$F$8:$F$42)-MIN(ROW('03.Muestra'!$D$8:$D$42))+1,""),ROW()-284)),"")</f>
        <v>https://bocm.es/boletin-oficial-del-estado-boletines-autonomicos-y-de-la-provincia-de-madrid</v>
      </c>
      <c r="D289" s="99" t="s">
        <v>104</v>
      </c>
      <c r="E289" s="79" t="str">
        <f t="shared" si="21"/>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https://bocm.es/aviso-legal</v>
      </c>
      <c r="D290" s="99" t="s">
        <v>104</v>
      </c>
      <c r="E290" s="79" t="str">
        <f t="shared" si="21"/>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Privacidad</v>
      </c>
      <c r="C291" s="85" t="str" cm="1">
        <f t="array" ref="C291">IFERROR(INDEX('03.Muestra'!$F$8:$F$42,SMALL(IF("Página Web"='03.Muestra'!$D$8:$D$42,ROW('03.Muestra'!$F$8:$F$42)-MIN(ROW('03.Muestra'!$D$8:$D$42))+1,""),ROW()-284)),"")</f>
        <v>https://bocm.es/privacidad</v>
      </c>
      <c r="D291" s="99" t="s">
        <v>104</v>
      </c>
      <c r="E291" s="79" t="str">
        <f t="shared" si="21"/>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Contacto</v>
      </c>
      <c r="C292" s="85" t="str" cm="1">
        <f t="array" ref="C292">IFERROR(INDEX('03.Muestra'!$F$8:$F$42,SMALL(IF("Página Web"='03.Muestra'!$D$8:$D$42,ROW('03.Muestra'!$F$8:$F$42)-MIN(ROW('03.Muestra'!$D$8:$D$42))+1,""),ROW()-284)),"")</f>
        <v>https://bocm.es/contacto</v>
      </c>
      <c r="D292" s="99" t="s">
        <v>104</v>
      </c>
      <c r="E292" s="79" t="str">
        <f t="shared" si="21"/>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https://bocm.es/declaracion-de-accesibilidad</v>
      </c>
      <c r="D293" s="99" t="s">
        <v>104</v>
      </c>
      <c r="E293" s="79" t="str">
        <f t="shared" si="21"/>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https://bocm.es/mapa-web</v>
      </c>
      <c r="D294" s="99" t="s">
        <v>104</v>
      </c>
      <c r="E294" s="79" t="str">
        <f t="shared" si="21"/>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Búsqueda avanzada</v>
      </c>
      <c r="C295" s="85" t="str" cm="1">
        <f t="array" ref="C295">IFERROR(INDEX('03.Muestra'!$F$8:$F$42,SMALL(IF("Página Web"='03.Muestra'!$D$8:$D$42,ROW('03.Muestra'!$F$8:$F$42)-MIN(ROW('03.Muestra'!$D$8:$D$42))+1,""),ROW()-284)),"")</f>
        <v>https://bocm.es/advanced-search</v>
      </c>
      <c r="D295" s="99" t="s">
        <v>104</v>
      </c>
      <c r="E295" s="79" t="str">
        <f t="shared" si="21"/>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00" si="22">IF(AND(B296&lt;&gt;"",C296&lt;&gt;""),"N/T","")</f>
        <v/>
      </c>
      <c r="E296" s="79" t="str">
        <f t="shared" si="21"/>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22"/>
        <v/>
      </c>
      <c r="E297" s="79" t="str">
        <f t="shared" si="21"/>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22"/>
        <v/>
      </c>
      <c r="E298" s="79" t="str">
        <f t="shared" si="21"/>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22"/>
        <v/>
      </c>
      <c r="E299" s="79" t="str">
        <f t="shared" si="21"/>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22"/>
        <v/>
      </c>
      <c r="E300" s="79" t="str">
        <f t="shared" si="21"/>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23">IF(AND(B301&lt;&gt;"",C301&lt;&gt;""),"N/T","")</f>
        <v/>
      </c>
      <c r="E301" s="79" t="str">
        <f t="shared" si="21"/>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23"/>
        <v/>
      </c>
      <c r="E302" s="79" t="str">
        <f t="shared" si="21"/>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23"/>
        <v/>
      </c>
      <c r="E303" s="79" t="str">
        <f t="shared" si="21"/>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23"/>
        <v/>
      </c>
      <c r="E304" s="79" t="str">
        <f t="shared" si="21"/>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23"/>
        <v/>
      </c>
      <c r="E305" s="79" t="str">
        <f t="shared" si="21"/>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23"/>
        <v/>
      </c>
      <c r="E306" s="79" t="str">
        <f t="shared" si="21"/>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23"/>
        <v/>
      </c>
      <c r="E307" s="79" t="str">
        <f t="shared" si="21"/>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23"/>
        <v/>
      </c>
      <c r="E308" s="79" t="str">
        <f t="shared" si="21"/>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23"/>
        <v/>
      </c>
      <c r="E309" s="79" t="str">
        <f t="shared" si="21"/>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23"/>
        <v/>
      </c>
      <c r="E310" s="79" t="str">
        <f t="shared" si="21"/>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23"/>
        <v/>
      </c>
      <c r="E311" s="79" t="str">
        <f t="shared" si="21"/>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23"/>
        <v/>
      </c>
      <c r="E312" s="79" t="str">
        <f t="shared" si="21"/>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23"/>
        <v/>
      </c>
      <c r="E313" s="79" t="str">
        <f t="shared" si="21"/>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23"/>
        <v/>
      </c>
      <c r="E314" s="79" t="str">
        <f t="shared" si="21"/>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23"/>
        <v/>
      </c>
      <c r="E315" s="79" t="str">
        <f t="shared" si="21"/>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23"/>
        <v/>
      </c>
      <c r="E316" s="79" t="str">
        <f t="shared" si="21"/>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23"/>
        <v/>
      </c>
      <c r="E317" s="79" t="str">
        <f t="shared" si="21"/>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23"/>
        <v/>
      </c>
      <c r="E318" s="79" t="str">
        <f t="shared" si="21"/>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23"/>
        <v/>
      </c>
      <c r="E319" s="79" t="str">
        <f t="shared" si="21"/>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https://bocm.es/</v>
      </c>
      <c r="D323" s="99" t="s">
        <v>104</v>
      </c>
      <c r="E323" s="79" t="str">
        <f t="shared" ref="E323:E357" si="24">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Último BOCM</v>
      </c>
      <c r="C324" s="85" t="str" cm="1">
        <f t="array" ref="C324">IFERROR(INDEX('03.Muestra'!$F$8:$F$42,SMALL(IF("Página Web"='03.Muestra'!$D$8:$D$42,ROW('03.Muestra'!$F$8:$F$42)-MIN(ROW('03.Muestra'!$D$8:$D$42))+1,""),ROW()-322)),"")</f>
        <v>https://bocm.es/ultimo-bocm</v>
      </c>
      <c r="D324" s="99" t="s">
        <v>104</v>
      </c>
      <c r="E324" s="79" t="str">
        <f t="shared" si="24"/>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Autenticación</v>
      </c>
      <c r="C325" s="85" t="str" cm="1">
        <f t="array" ref="C325">IFERROR(INDEX('03.Muestra'!$F$8:$F$42,SMALL(IF("Página Web"='03.Muestra'!$D$8:$D$42,ROW('03.Muestra'!$F$8:$F$42)-MIN(ROW('03.Muestra'!$D$8:$D$42))+1,""),ROW()-322)),"")</f>
        <v>https://bocm.es/autentificacion-verificacion</v>
      </c>
      <c r="D325" s="99" t="s">
        <v>104</v>
      </c>
      <c r="E325" s="79" t="str">
        <f t="shared" si="24"/>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es BOCM</v>
      </c>
      <c r="C326" s="85" t="str" cm="1">
        <f t="array" ref="C326">IFERROR(INDEX('03.Muestra'!$F$8:$F$42,SMALL(IF("Página Web"='03.Muestra'!$D$8:$D$42,ROW('03.Muestra'!$F$8:$F$42)-MIN(ROW('03.Muestra'!$D$8:$D$42))+1,""),ROW()-322)),"")</f>
        <v>https://bocm.es/que-es-bocm</v>
      </c>
      <c r="D326" s="99" t="s">
        <v>104</v>
      </c>
      <c r="E326" s="79" t="str">
        <f t="shared" si="24"/>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Otros Boletines</v>
      </c>
      <c r="C327" s="85" t="str" cm="1">
        <f t="array" ref="C327">IFERROR(INDEX('03.Muestra'!$F$8:$F$42,SMALL(IF("Página Web"='03.Muestra'!$D$8:$D$42,ROW('03.Muestra'!$F$8:$F$42)-MIN(ROW('03.Muestra'!$D$8:$D$42))+1,""),ROW()-322)),"")</f>
        <v>https://bocm.es/boletin-oficial-del-estado-boletines-autonomicos-y-de-la-provincia-de-madrid</v>
      </c>
      <c r="D327" s="99" t="s">
        <v>104</v>
      </c>
      <c r="E327" s="79" t="str">
        <f t="shared" si="24"/>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https://bocm.es/aviso-legal</v>
      </c>
      <c r="D328" s="99" t="s">
        <v>104</v>
      </c>
      <c r="E328" s="79" t="str">
        <f t="shared" si="24"/>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Privacidad</v>
      </c>
      <c r="C329" s="85" t="str" cm="1">
        <f t="array" ref="C329">IFERROR(INDEX('03.Muestra'!$F$8:$F$42,SMALL(IF("Página Web"='03.Muestra'!$D$8:$D$42,ROW('03.Muestra'!$F$8:$F$42)-MIN(ROW('03.Muestra'!$D$8:$D$42))+1,""),ROW()-322)),"")</f>
        <v>https://bocm.es/privacidad</v>
      </c>
      <c r="D329" s="99" t="s">
        <v>104</v>
      </c>
      <c r="E329" s="79" t="str">
        <f t="shared" si="24"/>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Contacto</v>
      </c>
      <c r="C330" s="85" t="str" cm="1">
        <f t="array" ref="C330">IFERROR(INDEX('03.Muestra'!$F$8:$F$42,SMALL(IF("Página Web"='03.Muestra'!$D$8:$D$42,ROW('03.Muestra'!$F$8:$F$42)-MIN(ROW('03.Muestra'!$D$8:$D$42))+1,""),ROW()-322)),"")</f>
        <v>https://bocm.es/contacto</v>
      </c>
      <c r="D330" s="99" t="s">
        <v>104</v>
      </c>
      <c r="E330" s="79" t="str">
        <f t="shared" si="24"/>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https://bocm.es/declaracion-de-accesibilidad</v>
      </c>
      <c r="D331" s="99" t="s">
        <v>104</v>
      </c>
      <c r="E331" s="79" t="str">
        <f t="shared" si="24"/>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https://bocm.es/mapa-web</v>
      </c>
      <c r="D332" s="99" t="s">
        <v>104</v>
      </c>
      <c r="E332" s="79" t="str">
        <f t="shared" si="24"/>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Búsqueda avanzada</v>
      </c>
      <c r="C333" s="85" t="str" cm="1">
        <f t="array" ref="C333">IFERROR(INDEX('03.Muestra'!$F$8:$F$42,SMALL(IF("Página Web"='03.Muestra'!$D$8:$D$42,ROW('03.Muestra'!$F$8:$F$42)-MIN(ROW('03.Muestra'!$D$8:$D$42))+1,""),ROW()-322)),"")</f>
        <v>https://bocm.es/advanced-search</v>
      </c>
      <c r="D333" s="99" t="s">
        <v>104</v>
      </c>
      <c r="E333" s="79" t="str">
        <f t="shared" si="24"/>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38" si="25">IF(AND(B334&lt;&gt;"",C334&lt;&gt;""),"N/T","")</f>
        <v/>
      </c>
      <c r="E334" s="79" t="str">
        <f t="shared" si="24"/>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25"/>
        <v/>
      </c>
      <c r="E335" s="79" t="str">
        <f t="shared" si="24"/>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25"/>
        <v/>
      </c>
      <c r="E336" s="79" t="str">
        <f t="shared" si="24"/>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25"/>
        <v/>
      </c>
      <c r="E337" s="79" t="str">
        <f t="shared" si="24"/>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25"/>
        <v/>
      </c>
      <c r="E338" s="79" t="str">
        <f t="shared" si="24"/>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26">IF(AND(B339&lt;&gt;"",C339&lt;&gt;""),"N/T","")</f>
        <v/>
      </c>
      <c r="E339" s="79" t="str">
        <f t="shared" si="24"/>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26"/>
        <v/>
      </c>
      <c r="E340" s="79" t="str">
        <f t="shared" si="24"/>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26"/>
        <v/>
      </c>
      <c r="E341" s="79" t="str">
        <f t="shared" si="24"/>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26"/>
        <v/>
      </c>
      <c r="E342" s="79" t="str">
        <f t="shared" si="24"/>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26"/>
        <v/>
      </c>
      <c r="E343" s="79" t="str">
        <f t="shared" si="24"/>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26"/>
        <v/>
      </c>
      <c r="E344" s="79" t="str">
        <f t="shared" si="24"/>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26"/>
        <v/>
      </c>
      <c r="E345" s="79" t="str">
        <f t="shared" si="24"/>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26"/>
        <v/>
      </c>
      <c r="E346" s="79" t="str">
        <f t="shared" si="24"/>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26"/>
        <v/>
      </c>
      <c r="E347" s="79" t="str">
        <f t="shared" si="24"/>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26"/>
        <v/>
      </c>
      <c r="E348" s="79" t="str">
        <f t="shared" si="24"/>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26"/>
        <v/>
      </c>
      <c r="E349" s="79" t="str">
        <f t="shared" si="24"/>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26"/>
        <v/>
      </c>
      <c r="E350" s="79" t="str">
        <f t="shared" si="24"/>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26"/>
        <v/>
      </c>
      <c r="E351" s="79" t="str">
        <f t="shared" si="24"/>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26"/>
        <v/>
      </c>
      <c r="E352" s="79" t="str">
        <f t="shared" si="24"/>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26"/>
        <v/>
      </c>
      <c r="E353" s="79" t="str">
        <f t="shared" si="24"/>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26"/>
        <v/>
      </c>
      <c r="E354" s="79" t="str">
        <f t="shared" si="24"/>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26"/>
        <v/>
      </c>
      <c r="E355" s="79" t="str">
        <f t="shared" si="24"/>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26"/>
        <v/>
      </c>
      <c r="E356" s="79" t="str">
        <f t="shared" si="24"/>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26"/>
        <v/>
      </c>
      <c r="E357" s="79" t="str">
        <f t="shared" si="24"/>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https://bocm.es/</v>
      </c>
      <c r="D361" s="99" t="s">
        <v>104</v>
      </c>
      <c r="E361" s="79" t="str">
        <f t="shared" ref="E361:E395" si="27">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Último BOCM</v>
      </c>
      <c r="C362" s="85" t="str" cm="1">
        <f t="array" ref="C362">IFERROR(INDEX('03.Muestra'!$F$8:$F$42,SMALL(IF("Página Web"='03.Muestra'!$D$8:$D$42,ROW('03.Muestra'!$F$8:$F$42)-MIN(ROW('03.Muestra'!$D$8:$D$42))+1,""),ROW()-360)),"")</f>
        <v>https://bocm.es/ultimo-bocm</v>
      </c>
      <c r="D362" s="99" t="s">
        <v>104</v>
      </c>
      <c r="E362" s="79" t="str">
        <f t="shared" si="27"/>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Autenticación</v>
      </c>
      <c r="C363" s="85" t="str" cm="1">
        <f t="array" ref="C363">IFERROR(INDEX('03.Muestra'!$F$8:$F$42,SMALL(IF("Página Web"='03.Muestra'!$D$8:$D$42,ROW('03.Muestra'!$F$8:$F$42)-MIN(ROW('03.Muestra'!$D$8:$D$42))+1,""),ROW()-360)),"")</f>
        <v>https://bocm.es/autentificacion-verificacion</v>
      </c>
      <c r="D363" s="99" t="s">
        <v>104</v>
      </c>
      <c r="E363" s="79" t="str">
        <f t="shared" si="27"/>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es BOCM</v>
      </c>
      <c r="C364" s="85" t="str" cm="1">
        <f t="array" ref="C364">IFERROR(INDEX('03.Muestra'!$F$8:$F$42,SMALL(IF("Página Web"='03.Muestra'!$D$8:$D$42,ROW('03.Muestra'!$F$8:$F$42)-MIN(ROW('03.Muestra'!$D$8:$D$42))+1,""),ROW()-360)),"")</f>
        <v>https://bocm.es/que-es-bocm</v>
      </c>
      <c r="D364" s="99" t="s">
        <v>104</v>
      </c>
      <c r="E364" s="79" t="str">
        <f t="shared" si="27"/>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Otros Boletines</v>
      </c>
      <c r="C365" s="85" t="str" cm="1">
        <f t="array" ref="C365">IFERROR(INDEX('03.Muestra'!$F$8:$F$42,SMALL(IF("Página Web"='03.Muestra'!$D$8:$D$42,ROW('03.Muestra'!$F$8:$F$42)-MIN(ROW('03.Muestra'!$D$8:$D$42))+1,""),ROW()-360)),"")</f>
        <v>https://bocm.es/boletin-oficial-del-estado-boletines-autonomicos-y-de-la-provincia-de-madrid</v>
      </c>
      <c r="D365" s="99" t="s">
        <v>104</v>
      </c>
      <c r="E365" s="79" t="str">
        <f t="shared" si="27"/>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https://bocm.es/aviso-legal</v>
      </c>
      <c r="D366" s="99" t="s">
        <v>104</v>
      </c>
      <c r="E366" s="79" t="str">
        <f t="shared" si="27"/>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Privacidad</v>
      </c>
      <c r="C367" s="85" t="str" cm="1">
        <f t="array" ref="C367">IFERROR(INDEX('03.Muestra'!$F$8:$F$42,SMALL(IF("Página Web"='03.Muestra'!$D$8:$D$42,ROW('03.Muestra'!$F$8:$F$42)-MIN(ROW('03.Muestra'!$D$8:$D$42))+1,""),ROW()-360)),"")</f>
        <v>https://bocm.es/privacidad</v>
      </c>
      <c r="D367" s="99" t="s">
        <v>104</v>
      </c>
      <c r="E367" s="79" t="str">
        <f t="shared" si="27"/>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Contacto</v>
      </c>
      <c r="C368" s="85" t="str" cm="1">
        <f t="array" ref="C368">IFERROR(INDEX('03.Muestra'!$F$8:$F$42,SMALL(IF("Página Web"='03.Muestra'!$D$8:$D$42,ROW('03.Muestra'!$F$8:$F$42)-MIN(ROW('03.Muestra'!$D$8:$D$42))+1,""),ROW()-360)),"")</f>
        <v>https://bocm.es/contacto</v>
      </c>
      <c r="D368" s="99" t="s">
        <v>104</v>
      </c>
      <c r="E368" s="79" t="str">
        <f t="shared" si="27"/>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https://bocm.es/declaracion-de-accesibilidad</v>
      </c>
      <c r="D369" s="99" t="s">
        <v>104</v>
      </c>
      <c r="E369" s="79" t="str">
        <f t="shared" si="27"/>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web</v>
      </c>
      <c r="C370" s="85" t="str" cm="1">
        <f t="array" ref="C370">IFERROR(INDEX('03.Muestra'!$F$8:$F$42,SMALL(IF("Página Web"='03.Muestra'!$D$8:$D$42,ROW('03.Muestra'!$F$8:$F$42)-MIN(ROW('03.Muestra'!$D$8:$D$42))+1,""),ROW()-360)),"")</f>
        <v>https://bocm.es/mapa-web</v>
      </c>
      <c r="D370" s="99" t="s">
        <v>104</v>
      </c>
      <c r="E370" s="79" t="str">
        <f t="shared" si="27"/>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Búsqueda avanzada</v>
      </c>
      <c r="C371" s="85" t="str" cm="1">
        <f t="array" ref="C371">IFERROR(INDEX('03.Muestra'!$F$8:$F$42,SMALL(IF("Página Web"='03.Muestra'!$D$8:$D$42,ROW('03.Muestra'!$F$8:$F$42)-MIN(ROW('03.Muestra'!$D$8:$D$42))+1,""),ROW()-360)),"")</f>
        <v>https://bocm.es/advanced-search</v>
      </c>
      <c r="D371" s="99" t="s">
        <v>104</v>
      </c>
      <c r="E371" s="79" t="str">
        <f t="shared" si="27"/>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76" si="28">IF(AND(B372&lt;&gt;"",C372&lt;&gt;""),"N/T","")</f>
        <v/>
      </c>
      <c r="E372" s="79" t="str">
        <f t="shared" si="27"/>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28"/>
        <v/>
      </c>
      <c r="E373" s="79" t="str">
        <f t="shared" si="27"/>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28"/>
        <v/>
      </c>
      <c r="E374" s="79" t="str">
        <f t="shared" si="27"/>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28"/>
        <v/>
      </c>
      <c r="E375" s="79" t="str">
        <f t="shared" si="27"/>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28"/>
        <v/>
      </c>
      <c r="E376" s="79" t="str">
        <f t="shared" si="27"/>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ref="D377:D395" si="29">IF(AND(B377&lt;&gt;"",C377&lt;&gt;""),"N/T","")</f>
        <v/>
      </c>
      <c r="E377" s="79" t="str">
        <f t="shared" si="27"/>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29"/>
        <v/>
      </c>
      <c r="E378" s="79" t="str">
        <f t="shared" si="27"/>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29"/>
        <v/>
      </c>
      <c r="E379" s="79" t="str">
        <f t="shared" si="27"/>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29"/>
        <v/>
      </c>
      <c r="E380" s="79" t="str">
        <f t="shared" si="27"/>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29"/>
        <v/>
      </c>
      <c r="E381" s="79" t="str">
        <f t="shared" si="27"/>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29"/>
        <v/>
      </c>
      <c r="E382" s="79" t="str">
        <f t="shared" si="27"/>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29"/>
        <v/>
      </c>
      <c r="E383" s="79" t="str">
        <f t="shared" si="27"/>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29"/>
        <v/>
      </c>
      <c r="E384" s="79" t="str">
        <f t="shared" si="27"/>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29"/>
        <v/>
      </c>
      <c r="E385" s="79" t="str">
        <f t="shared" si="27"/>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29"/>
        <v/>
      </c>
      <c r="E386" s="79" t="str">
        <f t="shared" si="27"/>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29"/>
        <v/>
      </c>
      <c r="E387" s="79" t="str">
        <f t="shared" si="27"/>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29"/>
        <v/>
      </c>
      <c r="E388" s="79" t="str">
        <f t="shared" si="27"/>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29"/>
        <v/>
      </c>
      <c r="E389" s="79" t="str">
        <f t="shared" si="27"/>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29"/>
        <v/>
      </c>
      <c r="E390" s="79" t="str">
        <f t="shared" si="27"/>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29"/>
        <v/>
      </c>
      <c r="E391" s="79" t="str">
        <f t="shared" si="27"/>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29"/>
        <v/>
      </c>
      <c r="E392" s="79" t="str">
        <f t="shared" si="27"/>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29"/>
        <v/>
      </c>
      <c r="E393" s="79" t="str">
        <f t="shared" si="27"/>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29"/>
        <v/>
      </c>
      <c r="E394" s="79" t="str">
        <f t="shared" si="27"/>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29"/>
        <v/>
      </c>
      <c r="E395" s="79" t="str">
        <f t="shared" si="27"/>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https://bocm.es/</v>
      </c>
      <c r="D399" s="99" t="s">
        <v>104</v>
      </c>
      <c r="E399" s="79" t="str">
        <f t="shared" ref="E399:E433" si="3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Último BOCM</v>
      </c>
      <c r="C400" s="85" t="str" cm="1">
        <f t="array" ref="C400">IFERROR(INDEX('03.Muestra'!$F$8:$F$42,SMALL(IF("Página Web"='03.Muestra'!$D$8:$D$42,ROW('03.Muestra'!$F$8:$F$42)-MIN(ROW('03.Muestra'!$D$8:$D$42))+1,""),ROW()-398)),"")</f>
        <v>https://bocm.es/ultimo-bocm</v>
      </c>
      <c r="D400" s="99" t="s">
        <v>104</v>
      </c>
      <c r="E400" s="79" t="str">
        <f t="shared" si="3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Autenticación</v>
      </c>
      <c r="C401" s="85" t="str" cm="1">
        <f t="array" ref="C401">IFERROR(INDEX('03.Muestra'!$F$8:$F$42,SMALL(IF("Página Web"='03.Muestra'!$D$8:$D$42,ROW('03.Muestra'!$F$8:$F$42)-MIN(ROW('03.Muestra'!$D$8:$D$42))+1,""),ROW()-398)),"")</f>
        <v>https://bocm.es/autentificacion-verificacion</v>
      </c>
      <c r="D401" s="99" t="s">
        <v>104</v>
      </c>
      <c r="E401" s="79" t="str">
        <f t="shared" si="3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es BOCM</v>
      </c>
      <c r="C402" s="85" t="str" cm="1">
        <f t="array" ref="C402">IFERROR(INDEX('03.Muestra'!$F$8:$F$42,SMALL(IF("Página Web"='03.Muestra'!$D$8:$D$42,ROW('03.Muestra'!$F$8:$F$42)-MIN(ROW('03.Muestra'!$D$8:$D$42))+1,""),ROW()-398)),"")</f>
        <v>https://bocm.es/que-es-bocm</v>
      </c>
      <c r="D402" s="99" t="s">
        <v>104</v>
      </c>
      <c r="E402" s="79" t="str">
        <f t="shared" si="3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Otros Boletines</v>
      </c>
      <c r="C403" s="85" t="str" cm="1">
        <f t="array" ref="C403">IFERROR(INDEX('03.Muestra'!$F$8:$F$42,SMALL(IF("Página Web"='03.Muestra'!$D$8:$D$42,ROW('03.Muestra'!$F$8:$F$42)-MIN(ROW('03.Muestra'!$D$8:$D$42))+1,""),ROW()-398)),"")</f>
        <v>https://bocm.es/boletin-oficial-del-estado-boletines-autonomicos-y-de-la-provincia-de-madrid</v>
      </c>
      <c r="D403" s="99" t="s">
        <v>104</v>
      </c>
      <c r="E403" s="79" t="str">
        <f t="shared" si="3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https://bocm.es/aviso-legal</v>
      </c>
      <c r="D404" s="99" t="s">
        <v>104</v>
      </c>
      <c r="E404" s="79" t="str">
        <f t="shared" si="3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Privacidad</v>
      </c>
      <c r="C405" s="85" t="str" cm="1">
        <f t="array" ref="C405">IFERROR(INDEX('03.Muestra'!$F$8:$F$42,SMALL(IF("Página Web"='03.Muestra'!$D$8:$D$42,ROW('03.Muestra'!$F$8:$F$42)-MIN(ROW('03.Muestra'!$D$8:$D$42))+1,""),ROW()-398)),"")</f>
        <v>https://bocm.es/privacidad</v>
      </c>
      <c r="D405" s="99" t="s">
        <v>104</v>
      </c>
      <c r="E405" s="79" t="str">
        <f t="shared" si="3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Contacto</v>
      </c>
      <c r="C406" s="85" t="str" cm="1">
        <f t="array" ref="C406">IFERROR(INDEX('03.Muestra'!$F$8:$F$42,SMALL(IF("Página Web"='03.Muestra'!$D$8:$D$42,ROW('03.Muestra'!$F$8:$F$42)-MIN(ROW('03.Muestra'!$D$8:$D$42))+1,""),ROW()-398)),"")</f>
        <v>https://bocm.es/contacto</v>
      </c>
      <c r="D406" s="99" t="s">
        <v>104</v>
      </c>
      <c r="E406" s="79" t="str">
        <f t="shared" si="3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https://bocm.es/declaracion-de-accesibilidad</v>
      </c>
      <c r="D407" s="99" t="s">
        <v>104</v>
      </c>
      <c r="E407" s="79" t="str">
        <f t="shared" si="3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web</v>
      </c>
      <c r="C408" s="85" t="str" cm="1">
        <f t="array" ref="C408">IFERROR(INDEX('03.Muestra'!$F$8:$F$42,SMALL(IF("Página Web"='03.Muestra'!$D$8:$D$42,ROW('03.Muestra'!$F$8:$F$42)-MIN(ROW('03.Muestra'!$D$8:$D$42))+1,""),ROW()-398)),"")</f>
        <v>https://bocm.es/mapa-web</v>
      </c>
      <c r="D408" s="99" t="s">
        <v>104</v>
      </c>
      <c r="E408" s="79" t="str">
        <f t="shared" si="3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Búsqueda avanzada</v>
      </c>
      <c r="C409" s="85" t="str" cm="1">
        <f t="array" ref="C409">IFERROR(INDEX('03.Muestra'!$F$8:$F$42,SMALL(IF("Página Web"='03.Muestra'!$D$8:$D$42,ROW('03.Muestra'!$F$8:$F$42)-MIN(ROW('03.Muestra'!$D$8:$D$42))+1,""),ROW()-398)),"")</f>
        <v>https://bocm.es/advanced-search</v>
      </c>
      <c r="D409" s="99" t="s">
        <v>104</v>
      </c>
      <c r="E409" s="79" t="str">
        <f t="shared" si="3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14" si="31">IF(AND(B410&lt;&gt;"",C410&lt;&gt;""),"N/T","")</f>
        <v/>
      </c>
      <c r="E410" s="79" t="str">
        <f t="shared" si="3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31"/>
        <v/>
      </c>
      <c r="E411" s="79" t="str">
        <f t="shared" si="3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31"/>
        <v/>
      </c>
      <c r="E412" s="79" t="str">
        <f t="shared" si="3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31"/>
        <v/>
      </c>
      <c r="E413" s="79" t="str">
        <f t="shared" si="3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31"/>
        <v/>
      </c>
      <c r="E414" s="79" t="str">
        <f t="shared" si="3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ref="D415:D433" si="32">IF(AND(B415&lt;&gt;"",C415&lt;&gt;""),"N/T","")</f>
        <v/>
      </c>
      <c r="E415" s="79" t="str">
        <f t="shared" si="3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32"/>
        <v/>
      </c>
      <c r="E416" s="79" t="str">
        <f t="shared" si="3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32"/>
        <v/>
      </c>
      <c r="E417" s="79" t="str">
        <f t="shared" si="3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32"/>
        <v/>
      </c>
      <c r="E418" s="79" t="str">
        <f t="shared" si="3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32"/>
        <v/>
      </c>
      <c r="E419" s="79" t="str">
        <f t="shared" si="3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32"/>
        <v/>
      </c>
      <c r="E420" s="79" t="str">
        <f t="shared" si="3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32"/>
        <v/>
      </c>
      <c r="E421" s="79" t="str">
        <f t="shared" si="3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32"/>
        <v/>
      </c>
      <c r="E422" s="79" t="str">
        <f t="shared" si="3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32"/>
        <v/>
      </c>
      <c r="E423" s="79" t="str">
        <f t="shared" si="3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32"/>
        <v/>
      </c>
      <c r="E424" s="79" t="str">
        <f t="shared" si="3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32"/>
        <v/>
      </c>
      <c r="E425" s="79" t="str">
        <f t="shared" si="3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32"/>
        <v/>
      </c>
      <c r="E426" s="79" t="str">
        <f t="shared" si="3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32"/>
        <v/>
      </c>
      <c r="E427" s="79" t="str">
        <f t="shared" si="3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32"/>
        <v/>
      </c>
      <c r="E428" s="79" t="str">
        <f t="shared" si="3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32"/>
        <v/>
      </c>
      <c r="E429" s="79" t="str">
        <f t="shared" si="3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32"/>
        <v/>
      </c>
      <c r="E430" s="79" t="str">
        <f t="shared" si="3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32"/>
        <v/>
      </c>
      <c r="E431" s="79" t="str">
        <f t="shared" si="3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32"/>
        <v/>
      </c>
      <c r="E432" s="79" t="str">
        <f t="shared" si="3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32"/>
        <v/>
      </c>
      <c r="E433" s="79" t="str">
        <f t="shared" si="3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https://bocm.es/</v>
      </c>
      <c r="D437" s="99" t="s">
        <v>104</v>
      </c>
      <c r="E437" s="79" t="str">
        <f t="shared" ref="E437:E471" si="33">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Último BOCM</v>
      </c>
      <c r="C438" s="85" t="str" cm="1">
        <f t="array" ref="C438">IFERROR(INDEX('03.Muestra'!$F$8:$F$42,SMALL(IF("Página Web"='03.Muestra'!$D$8:$D$42,ROW('03.Muestra'!$F$8:$F$42)-MIN(ROW('03.Muestra'!$D$8:$D$42))+1,""),ROW()-436)),"")</f>
        <v>https://bocm.es/ultimo-bocm</v>
      </c>
      <c r="D438" s="99" t="s">
        <v>104</v>
      </c>
      <c r="E438" s="79" t="str">
        <f t="shared" si="33"/>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Autenticación</v>
      </c>
      <c r="C439" s="85" t="str" cm="1">
        <f t="array" ref="C439">IFERROR(INDEX('03.Muestra'!$F$8:$F$42,SMALL(IF("Página Web"='03.Muestra'!$D$8:$D$42,ROW('03.Muestra'!$F$8:$F$42)-MIN(ROW('03.Muestra'!$D$8:$D$42))+1,""),ROW()-436)),"")</f>
        <v>https://bocm.es/autentificacion-verificacion</v>
      </c>
      <c r="D439" s="99" t="s">
        <v>104</v>
      </c>
      <c r="E439" s="79" t="str">
        <f t="shared" si="33"/>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es BOCM</v>
      </c>
      <c r="C440" s="85" t="str" cm="1">
        <f t="array" ref="C440">IFERROR(INDEX('03.Muestra'!$F$8:$F$42,SMALL(IF("Página Web"='03.Muestra'!$D$8:$D$42,ROW('03.Muestra'!$F$8:$F$42)-MIN(ROW('03.Muestra'!$D$8:$D$42))+1,""),ROW()-436)),"")</f>
        <v>https://bocm.es/que-es-bocm</v>
      </c>
      <c r="D440" s="99" t="s">
        <v>104</v>
      </c>
      <c r="E440" s="79" t="str">
        <f t="shared" si="33"/>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Otros Boletines</v>
      </c>
      <c r="C441" s="85" t="str" cm="1">
        <f t="array" ref="C441">IFERROR(INDEX('03.Muestra'!$F$8:$F$42,SMALL(IF("Página Web"='03.Muestra'!$D$8:$D$42,ROW('03.Muestra'!$F$8:$F$42)-MIN(ROW('03.Muestra'!$D$8:$D$42))+1,""),ROW()-436)),"")</f>
        <v>https://bocm.es/boletin-oficial-del-estado-boletines-autonomicos-y-de-la-provincia-de-madrid</v>
      </c>
      <c r="D441" s="99" t="s">
        <v>104</v>
      </c>
      <c r="E441" s="79" t="str">
        <f t="shared" si="33"/>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https://bocm.es/aviso-legal</v>
      </c>
      <c r="D442" s="99" t="s">
        <v>104</v>
      </c>
      <c r="E442" s="79" t="str">
        <f t="shared" si="33"/>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Privacidad</v>
      </c>
      <c r="C443" s="85" t="str" cm="1">
        <f t="array" ref="C443">IFERROR(INDEX('03.Muestra'!$F$8:$F$42,SMALL(IF("Página Web"='03.Muestra'!$D$8:$D$42,ROW('03.Muestra'!$F$8:$F$42)-MIN(ROW('03.Muestra'!$D$8:$D$42))+1,""),ROW()-436)),"")</f>
        <v>https://bocm.es/privacidad</v>
      </c>
      <c r="D443" s="99" t="s">
        <v>104</v>
      </c>
      <c r="E443" s="79" t="str">
        <f t="shared" si="33"/>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Contacto</v>
      </c>
      <c r="C444" s="85" t="str" cm="1">
        <f t="array" ref="C444">IFERROR(INDEX('03.Muestra'!$F$8:$F$42,SMALL(IF("Página Web"='03.Muestra'!$D$8:$D$42,ROW('03.Muestra'!$F$8:$F$42)-MIN(ROW('03.Muestra'!$D$8:$D$42))+1,""),ROW()-436)),"")</f>
        <v>https://bocm.es/contacto</v>
      </c>
      <c r="D444" s="99" t="s">
        <v>104</v>
      </c>
      <c r="E444" s="79" t="str">
        <f t="shared" si="33"/>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https://bocm.es/declaracion-de-accesibilidad</v>
      </c>
      <c r="D445" s="99" t="s">
        <v>104</v>
      </c>
      <c r="E445" s="79" t="str">
        <f t="shared" si="33"/>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web</v>
      </c>
      <c r="C446" s="85" t="str" cm="1">
        <f t="array" ref="C446">IFERROR(INDEX('03.Muestra'!$F$8:$F$42,SMALL(IF("Página Web"='03.Muestra'!$D$8:$D$42,ROW('03.Muestra'!$F$8:$F$42)-MIN(ROW('03.Muestra'!$D$8:$D$42))+1,""),ROW()-436)),"")</f>
        <v>https://bocm.es/mapa-web</v>
      </c>
      <c r="D446" s="99" t="s">
        <v>104</v>
      </c>
      <c r="E446" s="79" t="str">
        <f t="shared" si="33"/>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Búsqueda avanzada</v>
      </c>
      <c r="C447" s="85" t="str" cm="1">
        <f t="array" ref="C447">IFERROR(INDEX('03.Muestra'!$F$8:$F$42,SMALL(IF("Página Web"='03.Muestra'!$D$8:$D$42,ROW('03.Muestra'!$F$8:$F$42)-MIN(ROW('03.Muestra'!$D$8:$D$42))+1,""),ROW()-436)),"")</f>
        <v>https://bocm.es/advanced-search</v>
      </c>
      <c r="D447" s="99" t="s">
        <v>104</v>
      </c>
      <c r="E447" s="79" t="str">
        <f t="shared" si="33"/>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52" si="34">IF(AND(B448&lt;&gt;"",C448&lt;&gt;""),"N/T","")</f>
        <v/>
      </c>
      <c r="E448" s="79" t="str">
        <f t="shared" si="33"/>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34"/>
        <v/>
      </c>
      <c r="E449" s="79" t="str">
        <f t="shared" si="33"/>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34"/>
        <v/>
      </c>
      <c r="E450" s="79" t="str">
        <f t="shared" si="33"/>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34"/>
        <v/>
      </c>
      <c r="E451" s="79" t="str">
        <f t="shared" si="33"/>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34"/>
        <v/>
      </c>
      <c r="E452" s="79" t="str">
        <f t="shared" si="33"/>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ref="D453:D471" si="35">IF(AND(B453&lt;&gt;"",C453&lt;&gt;""),"N/T","")</f>
        <v/>
      </c>
      <c r="E453" s="79" t="str">
        <f t="shared" si="33"/>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35"/>
        <v/>
      </c>
      <c r="E454" s="79" t="str">
        <f t="shared" si="33"/>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35"/>
        <v/>
      </c>
      <c r="E455" s="79" t="str">
        <f t="shared" si="33"/>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35"/>
        <v/>
      </c>
      <c r="E456" s="79" t="str">
        <f t="shared" si="33"/>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35"/>
        <v/>
      </c>
      <c r="E457" s="79" t="str">
        <f t="shared" si="33"/>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35"/>
        <v/>
      </c>
      <c r="E458" s="79" t="str">
        <f t="shared" si="33"/>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35"/>
        <v/>
      </c>
      <c r="E459" s="79" t="str">
        <f t="shared" si="33"/>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35"/>
        <v/>
      </c>
      <c r="E460" s="79" t="str">
        <f t="shared" si="33"/>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35"/>
        <v/>
      </c>
      <c r="E461" s="79" t="str">
        <f t="shared" si="33"/>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35"/>
        <v/>
      </c>
      <c r="E462" s="79" t="str">
        <f t="shared" si="33"/>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35"/>
        <v/>
      </c>
      <c r="E463" s="79" t="str">
        <f t="shared" si="33"/>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35"/>
        <v/>
      </c>
      <c r="E464" s="79" t="str">
        <f t="shared" si="33"/>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35"/>
        <v/>
      </c>
      <c r="E465" s="79" t="str">
        <f t="shared" si="33"/>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35"/>
        <v/>
      </c>
      <c r="E466" s="79" t="str">
        <f t="shared" si="33"/>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35"/>
        <v/>
      </c>
      <c r="E467" s="79" t="str">
        <f t="shared" si="33"/>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35"/>
        <v/>
      </c>
      <c r="E468" s="79" t="str">
        <f t="shared" si="33"/>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35"/>
        <v/>
      </c>
      <c r="E469" s="79" t="str">
        <f t="shared" si="33"/>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35"/>
        <v/>
      </c>
      <c r="E470" s="79" t="str">
        <f t="shared" si="33"/>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35"/>
        <v/>
      </c>
      <c r="E471" s="79" t="str">
        <f t="shared" si="33"/>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https://bocm.es/</v>
      </c>
      <c r="D475" s="99" t="s">
        <v>104</v>
      </c>
      <c r="E475" s="79" t="str">
        <f t="shared" ref="E475:E509" si="36">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Último BOCM</v>
      </c>
      <c r="C476" s="85" t="str" cm="1">
        <f t="array" ref="C476">IFERROR(INDEX('03.Muestra'!$F$8:$F$42,SMALL(IF("Página Web"='03.Muestra'!$D$8:$D$42,ROW('03.Muestra'!$F$8:$F$42)-MIN(ROW('03.Muestra'!$D$8:$D$42))+1,""),ROW()-474)),"")</f>
        <v>https://bocm.es/ultimo-bocm</v>
      </c>
      <c r="D476" s="99" t="s">
        <v>104</v>
      </c>
      <c r="E476" s="79" t="str">
        <f t="shared" si="36"/>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Autenticación</v>
      </c>
      <c r="C477" s="85" t="str" cm="1">
        <f t="array" ref="C477">IFERROR(INDEX('03.Muestra'!$F$8:$F$42,SMALL(IF("Página Web"='03.Muestra'!$D$8:$D$42,ROW('03.Muestra'!$F$8:$F$42)-MIN(ROW('03.Muestra'!$D$8:$D$42))+1,""),ROW()-474)),"")</f>
        <v>https://bocm.es/autentificacion-verificacion</v>
      </c>
      <c r="D477" s="99" t="s">
        <v>104</v>
      </c>
      <c r="E477" s="79" t="str">
        <f t="shared" si="36"/>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es BOCM</v>
      </c>
      <c r="C478" s="85" t="str" cm="1">
        <f t="array" ref="C478">IFERROR(INDEX('03.Muestra'!$F$8:$F$42,SMALL(IF("Página Web"='03.Muestra'!$D$8:$D$42,ROW('03.Muestra'!$F$8:$F$42)-MIN(ROW('03.Muestra'!$D$8:$D$42))+1,""),ROW()-474)),"")</f>
        <v>https://bocm.es/que-es-bocm</v>
      </c>
      <c r="D478" s="99" t="s">
        <v>104</v>
      </c>
      <c r="E478" s="79" t="str">
        <f t="shared" si="36"/>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Otros Boletines</v>
      </c>
      <c r="C479" s="85" t="str" cm="1">
        <f t="array" ref="C479">IFERROR(INDEX('03.Muestra'!$F$8:$F$42,SMALL(IF("Página Web"='03.Muestra'!$D$8:$D$42,ROW('03.Muestra'!$F$8:$F$42)-MIN(ROW('03.Muestra'!$D$8:$D$42))+1,""),ROW()-474)),"")</f>
        <v>https://bocm.es/boletin-oficial-del-estado-boletines-autonomicos-y-de-la-provincia-de-madrid</v>
      </c>
      <c r="D479" s="99" t="s">
        <v>104</v>
      </c>
      <c r="E479" s="79" t="str">
        <f t="shared" si="36"/>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https://bocm.es/aviso-legal</v>
      </c>
      <c r="D480" s="99" t="s">
        <v>104</v>
      </c>
      <c r="E480" s="79" t="str">
        <f t="shared" si="36"/>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Privacidad</v>
      </c>
      <c r="C481" s="85" t="str" cm="1">
        <f t="array" ref="C481">IFERROR(INDEX('03.Muestra'!$F$8:$F$42,SMALL(IF("Página Web"='03.Muestra'!$D$8:$D$42,ROW('03.Muestra'!$F$8:$F$42)-MIN(ROW('03.Muestra'!$D$8:$D$42))+1,""),ROW()-474)),"")</f>
        <v>https://bocm.es/privacidad</v>
      </c>
      <c r="D481" s="99" t="s">
        <v>104</v>
      </c>
      <c r="E481" s="79" t="str">
        <f t="shared" si="36"/>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Contacto</v>
      </c>
      <c r="C482" s="85" t="str" cm="1">
        <f t="array" ref="C482">IFERROR(INDEX('03.Muestra'!$F$8:$F$42,SMALL(IF("Página Web"='03.Muestra'!$D$8:$D$42,ROW('03.Muestra'!$F$8:$F$42)-MIN(ROW('03.Muestra'!$D$8:$D$42))+1,""),ROW()-474)),"")</f>
        <v>https://bocm.es/contacto</v>
      </c>
      <c r="D482" s="99" t="s">
        <v>104</v>
      </c>
      <c r="E482" s="79" t="str">
        <f t="shared" si="36"/>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https://bocm.es/declaracion-de-accesibilidad</v>
      </c>
      <c r="D483" s="99" t="s">
        <v>104</v>
      </c>
      <c r="E483" s="79" t="str">
        <f t="shared" si="36"/>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web</v>
      </c>
      <c r="C484" s="85" t="str" cm="1">
        <f t="array" ref="C484">IFERROR(INDEX('03.Muestra'!$F$8:$F$42,SMALL(IF("Página Web"='03.Muestra'!$D$8:$D$42,ROW('03.Muestra'!$F$8:$F$42)-MIN(ROW('03.Muestra'!$D$8:$D$42))+1,""),ROW()-474)),"")</f>
        <v>https://bocm.es/mapa-web</v>
      </c>
      <c r="D484" s="99" t="s">
        <v>104</v>
      </c>
      <c r="E484" s="79" t="str">
        <f t="shared" si="36"/>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Búsqueda avanzada</v>
      </c>
      <c r="C485" s="85" t="str" cm="1">
        <f t="array" ref="C485">IFERROR(INDEX('03.Muestra'!$F$8:$F$42,SMALL(IF("Página Web"='03.Muestra'!$D$8:$D$42,ROW('03.Muestra'!$F$8:$F$42)-MIN(ROW('03.Muestra'!$D$8:$D$42))+1,""),ROW()-474)),"")</f>
        <v>https://bocm.es/advanced-search</v>
      </c>
      <c r="D485" s="99" t="s">
        <v>104</v>
      </c>
      <c r="E485" s="79" t="str">
        <f t="shared" si="36"/>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490" si="37">IF(AND(B486&lt;&gt;"",C486&lt;&gt;""),"N/T","")</f>
        <v/>
      </c>
      <c r="E486" s="79" t="str">
        <f t="shared" si="36"/>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37"/>
        <v/>
      </c>
      <c r="E487" s="79" t="str">
        <f t="shared" si="36"/>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37"/>
        <v/>
      </c>
      <c r="E488" s="79" t="str">
        <f t="shared" si="36"/>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37"/>
        <v/>
      </c>
      <c r="E489" s="79" t="str">
        <f t="shared" si="36"/>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37"/>
        <v/>
      </c>
      <c r="E490" s="79" t="str">
        <f t="shared" si="36"/>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ref="D491:D509" si="38">IF(AND(B491&lt;&gt;"",C491&lt;&gt;""),"N/T","")</f>
        <v/>
      </c>
      <c r="E491" s="79" t="str">
        <f t="shared" si="36"/>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38"/>
        <v/>
      </c>
      <c r="E492" s="79" t="str">
        <f t="shared" si="36"/>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38"/>
        <v/>
      </c>
      <c r="E493" s="79" t="str">
        <f t="shared" si="36"/>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38"/>
        <v/>
      </c>
      <c r="E494" s="79" t="str">
        <f t="shared" si="36"/>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38"/>
        <v/>
      </c>
      <c r="E495" s="79" t="str">
        <f t="shared" si="36"/>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38"/>
        <v/>
      </c>
      <c r="E496" s="79" t="str">
        <f t="shared" si="36"/>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38"/>
        <v/>
      </c>
      <c r="E497" s="79" t="str">
        <f t="shared" si="36"/>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38"/>
        <v/>
      </c>
      <c r="E498" s="79" t="str">
        <f t="shared" si="36"/>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38"/>
        <v/>
      </c>
      <c r="E499" s="79" t="str">
        <f t="shared" si="36"/>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38"/>
        <v/>
      </c>
      <c r="E500" s="79" t="str">
        <f t="shared" si="36"/>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38"/>
        <v/>
      </c>
      <c r="E501" s="79" t="str">
        <f t="shared" si="36"/>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38"/>
        <v/>
      </c>
      <c r="E502" s="79" t="str">
        <f t="shared" si="36"/>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38"/>
        <v/>
      </c>
      <c r="E503" s="79" t="str">
        <f t="shared" si="36"/>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38"/>
        <v/>
      </c>
      <c r="E504" s="79" t="str">
        <f t="shared" si="36"/>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38"/>
        <v/>
      </c>
      <c r="E505" s="79" t="str">
        <f t="shared" si="36"/>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38"/>
        <v/>
      </c>
      <c r="E506" s="79" t="str">
        <f t="shared" si="36"/>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38"/>
        <v/>
      </c>
      <c r="E507" s="79" t="str">
        <f t="shared" si="36"/>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38"/>
        <v/>
      </c>
      <c r="E508" s="79" t="str">
        <f t="shared" si="36"/>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38"/>
        <v/>
      </c>
      <c r="E509" s="79" t="str">
        <f t="shared" si="36"/>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https://bocm.es/</v>
      </c>
      <c r="D513" s="99" t="s">
        <v>104</v>
      </c>
      <c r="E513" s="79" t="str">
        <f t="shared" ref="E513:E547" si="39">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Último BOCM</v>
      </c>
      <c r="C514" s="85" t="str" cm="1">
        <f t="array" ref="C514">IFERROR(INDEX('03.Muestra'!$F$8:$F$42,SMALL(IF("Página Web"='03.Muestra'!$D$8:$D$42,ROW('03.Muestra'!$F$8:$F$42)-MIN(ROW('03.Muestra'!$D$8:$D$42))+1,""),ROW()-512)),"")</f>
        <v>https://bocm.es/ultimo-bocm</v>
      </c>
      <c r="D514" s="99" t="s">
        <v>104</v>
      </c>
      <c r="E514" s="79" t="str">
        <f t="shared" si="39"/>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Autenticación</v>
      </c>
      <c r="C515" s="85" t="str" cm="1">
        <f t="array" ref="C515">IFERROR(INDEX('03.Muestra'!$F$8:$F$42,SMALL(IF("Página Web"='03.Muestra'!$D$8:$D$42,ROW('03.Muestra'!$F$8:$F$42)-MIN(ROW('03.Muestra'!$D$8:$D$42))+1,""),ROW()-512)),"")</f>
        <v>https://bocm.es/autentificacion-verificacion</v>
      </c>
      <c r="D515" s="99" t="s">
        <v>104</v>
      </c>
      <c r="E515" s="79" t="str">
        <f t="shared" si="39"/>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es BOCM</v>
      </c>
      <c r="C516" s="85" t="str" cm="1">
        <f t="array" ref="C516">IFERROR(INDEX('03.Muestra'!$F$8:$F$42,SMALL(IF("Página Web"='03.Muestra'!$D$8:$D$42,ROW('03.Muestra'!$F$8:$F$42)-MIN(ROW('03.Muestra'!$D$8:$D$42))+1,""),ROW()-512)),"")</f>
        <v>https://bocm.es/que-es-bocm</v>
      </c>
      <c r="D516" s="99" t="s">
        <v>104</v>
      </c>
      <c r="E516" s="79" t="str">
        <f t="shared" si="39"/>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Otros Boletines</v>
      </c>
      <c r="C517" s="85" t="str" cm="1">
        <f t="array" ref="C517">IFERROR(INDEX('03.Muestra'!$F$8:$F$42,SMALL(IF("Página Web"='03.Muestra'!$D$8:$D$42,ROW('03.Muestra'!$F$8:$F$42)-MIN(ROW('03.Muestra'!$D$8:$D$42))+1,""),ROW()-512)),"")</f>
        <v>https://bocm.es/boletin-oficial-del-estado-boletines-autonomicos-y-de-la-provincia-de-madrid</v>
      </c>
      <c r="D517" s="99" t="s">
        <v>104</v>
      </c>
      <c r="E517" s="79" t="str">
        <f t="shared" si="39"/>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https://bocm.es/aviso-legal</v>
      </c>
      <c r="D518" s="99" t="s">
        <v>104</v>
      </c>
      <c r="E518" s="79" t="str">
        <f t="shared" si="39"/>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Privacidad</v>
      </c>
      <c r="C519" s="85" t="str" cm="1">
        <f t="array" ref="C519">IFERROR(INDEX('03.Muestra'!$F$8:$F$42,SMALL(IF("Página Web"='03.Muestra'!$D$8:$D$42,ROW('03.Muestra'!$F$8:$F$42)-MIN(ROW('03.Muestra'!$D$8:$D$42))+1,""),ROW()-512)),"")</f>
        <v>https://bocm.es/privacidad</v>
      </c>
      <c r="D519" s="99" t="s">
        <v>104</v>
      </c>
      <c r="E519" s="79" t="str">
        <f t="shared" si="39"/>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Contacto</v>
      </c>
      <c r="C520" s="85" t="str" cm="1">
        <f t="array" ref="C520">IFERROR(INDEX('03.Muestra'!$F$8:$F$42,SMALL(IF("Página Web"='03.Muestra'!$D$8:$D$42,ROW('03.Muestra'!$F$8:$F$42)-MIN(ROW('03.Muestra'!$D$8:$D$42))+1,""),ROW()-512)),"")</f>
        <v>https://bocm.es/contacto</v>
      </c>
      <c r="D520" s="99" t="s">
        <v>104</v>
      </c>
      <c r="E520" s="79" t="str">
        <f t="shared" si="39"/>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https://bocm.es/declaracion-de-accesibilidad</v>
      </c>
      <c r="D521" s="99" t="s">
        <v>104</v>
      </c>
      <c r="E521" s="79" t="str">
        <f t="shared" si="39"/>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web</v>
      </c>
      <c r="C522" s="85" t="str" cm="1">
        <f t="array" ref="C522">IFERROR(INDEX('03.Muestra'!$F$8:$F$42,SMALL(IF("Página Web"='03.Muestra'!$D$8:$D$42,ROW('03.Muestra'!$F$8:$F$42)-MIN(ROW('03.Muestra'!$D$8:$D$42))+1,""),ROW()-512)),"")</f>
        <v>https://bocm.es/mapa-web</v>
      </c>
      <c r="D522" s="99" t="s">
        <v>104</v>
      </c>
      <c r="E522" s="79" t="str">
        <f t="shared" si="39"/>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Búsqueda avanzada</v>
      </c>
      <c r="C523" s="85" t="str" cm="1">
        <f t="array" ref="C523">IFERROR(INDEX('03.Muestra'!$F$8:$F$42,SMALL(IF("Página Web"='03.Muestra'!$D$8:$D$42,ROW('03.Muestra'!$F$8:$F$42)-MIN(ROW('03.Muestra'!$D$8:$D$42))+1,""),ROW()-512)),"")</f>
        <v>https://bocm.es/advanced-search</v>
      </c>
      <c r="D523" s="99" t="s">
        <v>104</v>
      </c>
      <c r="E523" s="79" t="str">
        <f t="shared" si="39"/>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28" si="40">IF(AND(B524&lt;&gt;"",C524&lt;&gt;""),"N/T","")</f>
        <v/>
      </c>
      <c r="E524" s="79" t="str">
        <f t="shared" si="39"/>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40"/>
        <v/>
      </c>
      <c r="E525" s="79" t="str">
        <f t="shared" si="39"/>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40"/>
        <v/>
      </c>
      <c r="E526" s="79" t="str">
        <f t="shared" si="39"/>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40"/>
        <v/>
      </c>
      <c r="E527" s="79" t="str">
        <f t="shared" si="39"/>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40"/>
        <v/>
      </c>
      <c r="E528" s="79" t="str">
        <f t="shared" si="39"/>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ref="D529:D547" si="41">IF(AND(B529&lt;&gt;"",C529&lt;&gt;""),"N/T","")</f>
        <v/>
      </c>
      <c r="E529" s="79" t="str">
        <f t="shared" si="39"/>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41"/>
        <v/>
      </c>
      <c r="E530" s="79" t="str">
        <f t="shared" si="39"/>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41"/>
        <v/>
      </c>
      <c r="E531" s="79" t="str">
        <f t="shared" si="39"/>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41"/>
        <v/>
      </c>
      <c r="E532" s="79" t="str">
        <f t="shared" si="39"/>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41"/>
        <v/>
      </c>
      <c r="E533" s="79" t="str">
        <f t="shared" si="39"/>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41"/>
        <v/>
      </c>
      <c r="E534" s="79" t="str">
        <f t="shared" si="39"/>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41"/>
        <v/>
      </c>
      <c r="E535" s="79" t="str">
        <f t="shared" si="39"/>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41"/>
        <v/>
      </c>
      <c r="E536" s="79" t="str">
        <f t="shared" si="39"/>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41"/>
        <v/>
      </c>
      <c r="E537" s="79" t="str">
        <f t="shared" si="39"/>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41"/>
        <v/>
      </c>
      <c r="E538" s="79" t="str">
        <f t="shared" si="39"/>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41"/>
        <v/>
      </c>
      <c r="E539" s="79" t="str">
        <f t="shared" si="39"/>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41"/>
        <v/>
      </c>
      <c r="E540" s="79" t="str">
        <f t="shared" si="39"/>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41"/>
        <v/>
      </c>
      <c r="E541" s="79" t="str">
        <f t="shared" si="39"/>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41"/>
        <v/>
      </c>
      <c r="E542" s="79" t="str">
        <f t="shared" si="39"/>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41"/>
        <v/>
      </c>
      <c r="E543" s="79" t="str">
        <f t="shared" si="39"/>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41"/>
        <v/>
      </c>
      <c r="E544" s="79" t="str">
        <f t="shared" si="39"/>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41"/>
        <v/>
      </c>
      <c r="E545" s="79" t="str">
        <f t="shared" si="39"/>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41"/>
        <v/>
      </c>
      <c r="E546" s="79" t="str">
        <f t="shared" si="39"/>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41"/>
        <v/>
      </c>
      <c r="E547" s="79" t="str">
        <f t="shared" si="39"/>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https://bocm.es/</v>
      </c>
      <c r="D551" s="99" t="s">
        <v>104</v>
      </c>
      <c r="E551" s="79" t="str">
        <f t="shared" ref="E551:E585" si="42">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Último BOCM</v>
      </c>
      <c r="C552" s="85" t="str" cm="1">
        <f t="array" ref="C552">IFERROR(INDEX('03.Muestra'!$F$8:$F$42,SMALL(IF("Página Web"='03.Muestra'!$D$8:$D$42,ROW('03.Muestra'!$F$8:$F$42)-MIN(ROW('03.Muestra'!$D$8:$D$42))+1,""),ROW()-550)),"")</f>
        <v>https://bocm.es/ultimo-bocm</v>
      </c>
      <c r="D552" s="99" t="s">
        <v>104</v>
      </c>
      <c r="E552" s="79" t="str">
        <f t="shared" si="42"/>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Autenticación</v>
      </c>
      <c r="C553" s="85" t="str" cm="1">
        <f t="array" ref="C553">IFERROR(INDEX('03.Muestra'!$F$8:$F$42,SMALL(IF("Página Web"='03.Muestra'!$D$8:$D$42,ROW('03.Muestra'!$F$8:$F$42)-MIN(ROW('03.Muestra'!$D$8:$D$42))+1,""),ROW()-550)),"")</f>
        <v>https://bocm.es/autentificacion-verificacion</v>
      </c>
      <c r="D553" s="99" t="s">
        <v>104</v>
      </c>
      <c r="E553" s="79" t="str">
        <f t="shared" si="42"/>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es BOCM</v>
      </c>
      <c r="C554" s="85" t="str" cm="1">
        <f t="array" ref="C554">IFERROR(INDEX('03.Muestra'!$F$8:$F$42,SMALL(IF("Página Web"='03.Muestra'!$D$8:$D$42,ROW('03.Muestra'!$F$8:$F$42)-MIN(ROW('03.Muestra'!$D$8:$D$42))+1,""),ROW()-550)),"")</f>
        <v>https://bocm.es/que-es-bocm</v>
      </c>
      <c r="D554" s="99" t="s">
        <v>104</v>
      </c>
      <c r="E554" s="79" t="str">
        <f t="shared" si="42"/>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Otros Boletines</v>
      </c>
      <c r="C555" s="85" t="str" cm="1">
        <f t="array" ref="C555">IFERROR(INDEX('03.Muestra'!$F$8:$F$42,SMALL(IF("Página Web"='03.Muestra'!$D$8:$D$42,ROW('03.Muestra'!$F$8:$F$42)-MIN(ROW('03.Muestra'!$D$8:$D$42))+1,""),ROW()-550)),"")</f>
        <v>https://bocm.es/boletin-oficial-del-estado-boletines-autonomicos-y-de-la-provincia-de-madrid</v>
      </c>
      <c r="D555" s="99" t="s">
        <v>104</v>
      </c>
      <c r="E555" s="79" t="str">
        <f t="shared" si="42"/>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https://bocm.es/aviso-legal</v>
      </c>
      <c r="D556" s="99" t="s">
        <v>104</v>
      </c>
      <c r="E556" s="79" t="str">
        <f t="shared" si="42"/>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Privacidad</v>
      </c>
      <c r="C557" s="85" t="str" cm="1">
        <f t="array" ref="C557">IFERROR(INDEX('03.Muestra'!$F$8:$F$42,SMALL(IF("Página Web"='03.Muestra'!$D$8:$D$42,ROW('03.Muestra'!$F$8:$F$42)-MIN(ROW('03.Muestra'!$D$8:$D$42))+1,""),ROW()-550)),"")</f>
        <v>https://bocm.es/privacidad</v>
      </c>
      <c r="D557" s="99" t="s">
        <v>104</v>
      </c>
      <c r="E557" s="79" t="str">
        <f t="shared" si="42"/>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Contacto</v>
      </c>
      <c r="C558" s="85" t="str" cm="1">
        <f t="array" ref="C558">IFERROR(INDEX('03.Muestra'!$F$8:$F$42,SMALL(IF("Página Web"='03.Muestra'!$D$8:$D$42,ROW('03.Muestra'!$F$8:$F$42)-MIN(ROW('03.Muestra'!$D$8:$D$42))+1,""),ROW()-550)),"")</f>
        <v>https://bocm.es/contacto</v>
      </c>
      <c r="D558" s="99" t="s">
        <v>104</v>
      </c>
      <c r="E558" s="79" t="str">
        <f t="shared" si="42"/>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https://bocm.es/declaracion-de-accesibilidad</v>
      </c>
      <c r="D559" s="99" t="s">
        <v>104</v>
      </c>
      <c r="E559" s="79" t="str">
        <f t="shared" si="42"/>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web</v>
      </c>
      <c r="C560" s="85" t="str" cm="1">
        <f t="array" ref="C560">IFERROR(INDEX('03.Muestra'!$F$8:$F$42,SMALL(IF("Página Web"='03.Muestra'!$D$8:$D$42,ROW('03.Muestra'!$F$8:$F$42)-MIN(ROW('03.Muestra'!$D$8:$D$42))+1,""),ROW()-550)),"")</f>
        <v>https://bocm.es/mapa-web</v>
      </c>
      <c r="D560" s="99" t="s">
        <v>104</v>
      </c>
      <c r="E560" s="79" t="str">
        <f t="shared" si="42"/>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Búsqueda avanzada</v>
      </c>
      <c r="C561" s="85" t="str" cm="1">
        <f t="array" ref="C561">IFERROR(INDEX('03.Muestra'!$F$8:$F$42,SMALL(IF("Página Web"='03.Muestra'!$D$8:$D$42,ROW('03.Muestra'!$F$8:$F$42)-MIN(ROW('03.Muestra'!$D$8:$D$42))+1,""),ROW()-550)),"")</f>
        <v>https://bocm.es/advanced-search</v>
      </c>
      <c r="D561" s="99" t="s">
        <v>104</v>
      </c>
      <c r="E561" s="79" t="str">
        <f t="shared" si="42"/>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66" si="43">IF(AND(B562&lt;&gt;"",C562&lt;&gt;""),"N/T","")</f>
        <v/>
      </c>
      <c r="E562" s="79" t="str">
        <f t="shared" si="42"/>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43"/>
        <v/>
      </c>
      <c r="E563" s="79" t="str">
        <f t="shared" si="42"/>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43"/>
        <v/>
      </c>
      <c r="E564" s="79" t="str">
        <f t="shared" si="42"/>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43"/>
        <v/>
      </c>
      <c r="E565" s="79" t="str">
        <f t="shared" si="42"/>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43"/>
        <v/>
      </c>
      <c r="E566" s="79" t="str">
        <f t="shared" si="42"/>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ref="D567:D585" si="44">IF(AND(B567&lt;&gt;"",C567&lt;&gt;""),"N/T","")</f>
        <v/>
      </c>
      <c r="E567" s="79" t="str">
        <f t="shared" si="42"/>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44"/>
        <v/>
      </c>
      <c r="E568" s="79" t="str">
        <f t="shared" si="42"/>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44"/>
        <v/>
      </c>
      <c r="E569" s="79" t="str">
        <f t="shared" si="42"/>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44"/>
        <v/>
      </c>
      <c r="E570" s="79" t="str">
        <f t="shared" si="42"/>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44"/>
        <v/>
      </c>
      <c r="E571" s="79" t="str">
        <f t="shared" si="42"/>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44"/>
        <v/>
      </c>
      <c r="E572" s="79" t="str">
        <f t="shared" si="42"/>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44"/>
        <v/>
      </c>
      <c r="E573" s="79" t="str">
        <f t="shared" si="42"/>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44"/>
        <v/>
      </c>
      <c r="E574" s="79" t="str">
        <f t="shared" si="42"/>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44"/>
        <v/>
      </c>
      <c r="E575" s="79" t="str">
        <f t="shared" si="42"/>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44"/>
        <v/>
      </c>
      <c r="E576" s="79" t="str">
        <f t="shared" si="42"/>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44"/>
        <v/>
      </c>
      <c r="E577" s="79" t="str">
        <f t="shared" si="42"/>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44"/>
        <v/>
      </c>
      <c r="E578" s="79" t="str">
        <f t="shared" si="42"/>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44"/>
        <v/>
      </c>
      <c r="E579" s="79" t="str">
        <f t="shared" si="42"/>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44"/>
        <v/>
      </c>
      <c r="E580" s="79" t="str">
        <f t="shared" si="42"/>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44"/>
        <v/>
      </c>
      <c r="E581" s="79" t="str">
        <f t="shared" si="42"/>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44"/>
        <v/>
      </c>
      <c r="E582" s="79" t="str">
        <f t="shared" si="42"/>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44"/>
        <v/>
      </c>
      <c r="E583" s="79" t="str">
        <f t="shared" si="42"/>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44"/>
        <v/>
      </c>
      <c r="E584" s="79" t="str">
        <f t="shared" si="42"/>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44"/>
        <v/>
      </c>
      <c r="E585" s="79" t="str">
        <f t="shared" si="42"/>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https://bocm.es/</v>
      </c>
      <c r="D589" s="99" t="s">
        <v>104</v>
      </c>
      <c r="E589" s="79" t="str">
        <f t="shared" ref="E589:E623" si="45">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Último BOCM</v>
      </c>
      <c r="C590" s="85" t="str" cm="1">
        <f t="array" ref="C590">IFERROR(INDEX('03.Muestra'!$F$8:$F$42,SMALL(IF("Página Web"='03.Muestra'!$D$8:$D$42,ROW('03.Muestra'!$F$8:$F$42)-MIN(ROW('03.Muestra'!$D$8:$D$42))+1,""),ROW()-588)),"")</f>
        <v>https://bocm.es/ultimo-bocm</v>
      </c>
      <c r="D590" s="99" t="s">
        <v>104</v>
      </c>
      <c r="E590" s="79" t="str">
        <f t="shared" si="45"/>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Autenticación</v>
      </c>
      <c r="C591" s="85" t="str" cm="1">
        <f t="array" ref="C591">IFERROR(INDEX('03.Muestra'!$F$8:$F$42,SMALL(IF("Página Web"='03.Muestra'!$D$8:$D$42,ROW('03.Muestra'!$F$8:$F$42)-MIN(ROW('03.Muestra'!$D$8:$D$42))+1,""),ROW()-588)),"")</f>
        <v>https://bocm.es/autentificacion-verificacion</v>
      </c>
      <c r="D591" s="99" t="s">
        <v>104</v>
      </c>
      <c r="E591" s="79" t="str">
        <f t="shared" si="45"/>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es BOCM</v>
      </c>
      <c r="C592" s="85" t="str" cm="1">
        <f t="array" ref="C592">IFERROR(INDEX('03.Muestra'!$F$8:$F$42,SMALL(IF("Página Web"='03.Muestra'!$D$8:$D$42,ROW('03.Muestra'!$F$8:$F$42)-MIN(ROW('03.Muestra'!$D$8:$D$42))+1,""),ROW()-588)),"")</f>
        <v>https://bocm.es/que-es-bocm</v>
      </c>
      <c r="D592" s="99" t="s">
        <v>104</v>
      </c>
      <c r="E592" s="79" t="str">
        <f t="shared" si="45"/>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Otros Boletines</v>
      </c>
      <c r="C593" s="85" t="str" cm="1">
        <f t="array" ref="C593">IFERROR(INDEX('03.Muestra'!$F$8:$F$42,SMALL(IF("Página Web"='03.Muestra'!$D$8:$D$42,ROW('03.Muestra'!$F$8:$F$42)-MIN(ROW('03.Muestra'!$D$8:$D$42))+1,""),ROW()-588)),"")</f>
        <v>https://bocm.es/boletin-oficial-del-estado-boletines-autonomicos-y-de-la-provincia-de-madrid</v>
      </c>
      <c r="D593" s="99" t="s">
        <v>104</v>
      </c>
      <c r="E593" s="79" t="str">
        <f t="shared" si="45"/>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https://bocm.es/aviso-legal</v>
      </c>
      <c r="D594" s="99" t="s">
        <v>104</v>
      </c>
      <c r="E594" s="79" t="str">
        <f t="shared" si="45"/>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Privacidad</v>
      </c>
      <c r="C595" s="85" t="str" cm="1">
        <f t="array" ref="C595">IFERROR(INDEX('03.Muestra'!$F$8:$F$42,SMALL(IF("Página Web"='03.Muestra'!$D$8:$D$42,ROW('03.Muestra'!$F$8:$F$42)-MIN(ROW('03.Muestra'!$D$8:$D$42))+1,""),ROW()-588)),"")</f>
        <v>https://bocm.es/privacidad</v>
      </c>
      <c r="D595" s="99" t="s">
        <v>104</v>
      </c>
      <c r="E595" s="79" t="str">
        <f t="shared" si="45"/>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Contacto</v>
      </c>
      <c r="C596" s="85" t="str" cm="1">
        <f t="array" ref="C596">IFERROR(INDEX('03.Muestra'!$F$8:$F$42,SMALL(IF("Página Web"='03.Muestra'!$D$8:$D$42,ROW('03.Muestra'!$F$8:$F$42)-MIN(ROW('03.Muestra'!$D$8:$D$42))+1,""),ROW()-588)),"")</f>
        <v>https://bocm.es/contacto</v>
      </c>
      <c r="D596" s="99" t="s">
        <v>104</v>
      </c>
      <c r="E596" s="79" t="str">
        <f t="shared" si="45"/>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https://bocm.es/declaracion-de-accesibilidad</v>
      </c>
      <c r="D597" s="99" t="s">
        <v>104</v>
      </c>
      <c r="E597" s="79" t="str">
        <f t="shared" si="45"/>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web</v>
      </c>
      <c r="C598" s="85" t="str" cm="1">
        <f t="array" ref="C598">IFERROR(INDEX('03.Muestra'!$F$8:$F$42,SMALL(IF("Página Web"='03.Muestra'!$D$8:$D$42,ROW('03.Muestra'!$F$8:$F$42)-MIN(ROW('03.Muestra'!$D$8:$D$42))+1,""),ROW()-588)),"")</f>
        <v>https://bocm.es/mapa-web</v>
      </c>
      <c r="D598" s="99" t="s">
        <v>104</v>
      </c>
      <c r="E598" s="79" t="str">
        <f t="shared" si="45"/>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Búsqueda avanzada</v>
      </c>
      <c r="C599" s="85" t="str" cm="1">
        <f t="array" ref="C599">IFERROR(INDEX('03.Muestra'!$F$8:$F$42,SMALL(IF("Página Web"='03.Muestra'!$D$8:$D$42,ROW('03.Muestra'!$F$8:$F$42)-MIN(ROW('03.Muestra'!$D$8:$D$42))+1,""),ROW()-588)),"")</f>
        <v>https://bocm.es/advanced-search</v>
      </c>
      <c r="D599" s="99" t="s">
        <v>104</v>
      </c>
      <c r="E599" s="79" t="str">
        <f t="shared" si="45"/>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04" si="46">IF(AND(B600&lt;&gt;"",C600&lt;&gt;""),"N/T","")</f>
        <v/>
      </c>
      <c r="E600" s="79" t="str">
        <f t="shared" si="45"/>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46"/>
        <v/>
      </c>
      <c r="E601" s="79" t="str">
        <f t="shared" si="45"/>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46"/>
        <v/>
      </c>
      <c r="E602" s="79" t="str">
        <f t="shared" si="45"/>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46"/>
        <v/>
      </c>
      <c r="E603" s="79" t="str">
        <f t="shared" si="45"/>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46"/>
        <v/>
      </c>
      <c r="E604" s="79" t="str">
        <f t="shared" si="45"/>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ref="D605:D623" si="47">IF(AND(B605&lt;&gt;"",C605&lt;&gt;""),"N/T","")</f>
        <v/>
      </c>
      <c r="E605" s="79" t="str">
        <f t="shared" si="45"/>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47"/>
        <v/>
      </c>
      <c r="E606" s="79" t="str">
        <f t="shared" si="45"/>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47"/>
        <v/>
      </c>
      <c r="E607" s="79" t="str">
        <f t="shared" si="45"/>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47"/>
        <v/>
      </c>
      <c r="E608" s="79" t="str">
        <f t="shared" si="45"/>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47"/>
        <v/>
      </c>
      <c r="E609" s="79" t="str">
        <f t="shared" si="45"/>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47"/>
        <v/>
      </c>
      <c r="E610" s="79" t="str">
        <f t="shared" si="45"/>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47"/>
        <v/>
      </c>
      <c r="E611" s="79" t="str">
        <f t="shared" si="45"/>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47"/>
        <v/>
      </c>
      <c r="E612" s="79" t="str">
        <f t="shared" si="45"/>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47"/>
        <v/>
      </c>
      <c r="E613" s="79" t="str">
        <f t="shared" si="45"/>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47"/>
        <v/>
      </c>
      <c r="E614" s="79" t="str">
        <f t="shared" si="45"/>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47"/>
        <v/>
      </c>
      <c r="E615" s="79" t="str">
        <f t="shared" si="45"/>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47"/>
        <v/>
      </c>
      <c r="E616" s="79" t="str">
        <f t="shared" si="45"/>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47"/>
        <v/>
      </c>
      <c r="E617" s="79" t="str">
        <f t="shared" si="45"/>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47"/>
        <v/>
      </c>
      <c r="E618" s="79" t="str">
        <f t="shared" si="45"/>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47"/>
        <v/>
      </c>
      <c r="E619" s="79" t="str">
        <f t="shared" si="45"/>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47"/>
        <v/>
      </c>
      <c r="E620" s="79" t="str">
        <f t="shared" si="45"/>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47"/>
        <v/>
      </c>
      <c r="E621" s="79" t="str">
        <f t="shared" si="45"/>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47"/>
        <v/>
      </c>
      <c r="E622" s="79" t="str">
        <f t="shared" si="45"/>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47"/>
        <v/>
      </c>
      <c r="E623" s="79" t="str">
        <f t="shared" si="45"/>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https://bocm.es/</v>
      </c>
      <c r="D627" s="99" t="s">
        <v>104</v>
      </c>
      <c r="E627" s="79" t="str">
        <f t="shared" ref="E627:E661" si="48">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Último BOCM</v>
      </c>
      <c r="C628" s="85" t="str" cm="1">
        <f t="array" ref="C628">IFERROR(INDEX('03.Muestra'!$F$8:$F$42,SMALL(IF("Página Web"='03.Muestra'!$D$8:$D$42,ROW('03.Muestra'!$F$8:$F$42)-MIN(ROW('03.Muestra'!$D$8:$D$42))+1,""),ROW()-626)),"")</f>
        <v>https://bocm.es/ultimo-bocm</v>
      </c>
      <c r="D628" s="99" t="s">
        <v>104</v>
      </c>
      <c r="E628" s="79" t="str">
        <f t="shared" si="48"/>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Autenticación</v>
      </c>
      <c r="C629" s="85" t="str" cm="1">
        <f t="array" ref="C629">IFERROR(INDEX('03.Muestra'!$F$8:$F$42,SMALL(IF("Página Web"='03.Muestra'!$D$8:$D$42,ROW('03.Muestra'!$F$8:$F$42)-MIN(ROW('03.Muestra'!$D$8:$D$42))+1,""),ROW()-626)),"")</f>
        <v>https://bocm.es/autentificacion-verificacion</v>
      </c>
      <c r="D629" s="99" t="s">
        <v>104</v>
      </c>
      <c r="E629" s="79" t="str">
        <f t="shared" si="48"/>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es BOCM</v>
      </c>
      <c r="C630" s="85" t="str" cm="1">
        <f t="array" ref="C630">IFERROR(INDEX('03.Muestra'!$F$8:$F$42,SMALL(IF("Página Web"='03.Muestra'!$D$8:$D$42,ROW('03.Muestra'!$F$8:$F$42)-MIN(ROW('03.Muestra'!$D$8:$D$42))+1,""),ROW()-626)),"")</f>
        <v>https://bocm.es/que-es-bocm</v>
      </c>
      <c r="D630" s="99" t="s">
        <v>104</v>
      </c>
      <c r="E630" s="79" t="str">
        <f t="shared" si="48"/>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Otros Boletines</v>
      </c>
      <c r="C631" s="85" t="str" cm="1">
        <f t="array" ref="C631">IFERROR(INDEX('03.Muestra'!$F$8:$F$42,SMALL(IF("Página Web"='03.Muestra'!$D$8:$D$42,ROW('03.Muestra'!$F$8:$F$42)-MIN(ROW('03.Muestra'!$D$8:$D$42))+1,""),ROW()-626)),"")</f>
        <v>https://bocm.es/boletin-oficial-del-estado-boletines-autonomicos-y-de-la-provincia-de-madrid</v>
      </c>
      <c r="D631" s="99" t="s">
        <v>104</v>
      </c>
      <c r="E631" s="79" t="str">
        <f t="shared" si="48"/>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https://bocm.es/aviso-legal</v>
      </c>
      <c r="D632" s="99" t="s">
        <v>104</v>
      </c>
      <c r="E632" s="79" t="str">
        <f t="shared" si="48"/>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Privacidad</v>
      </c>
      <c r="C633" s="85" t="str" cm="1">
        <f t="array" ref="C633">IFERROR(INDEX('03.Muestra'!$F$8:$F$42,SMALL(IF("Página Web"='03.Muestra'!$D$8:$D$42,ROW('03.Muestra'!$F$8:$F$42)-MIN(ROW('03.Muestra'!$D$8:$D$42))+1,""),ROW()-626)),"")</f>
        <v>https://bocm.es/privacidad</v>
      </c>
      <c r="D633" s="99" t="s">
        <v>104</v>
      </c>
      <c r="E633" s="79" t="str">
        <f t="shared" si="48"/>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Contacto</v>
      </c>
      <c r="C634" s="85" t="str" cm="1">
        <f t="array" ref="C634">IFERROR(INDEX('03.Muestra'!$F$8:$F$42,SMALL(IF("Página Web"='03.Muestra'!$D$8:$D$42,ROW('03.Muestra'!$F$8:$F$42)-MIN(ROW('03.Muestra'!$D$8:$D$42))+1,""),ROW()-626)),"")</f>
        <v>https://bocm.es/contacto</v>
      </c>
      <c r="D634" s="99" t="s">
        <v>104</v>
      </c>
      <c r="E634" s="79" t="str">
        <f t="shared" si="48"/>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https://bocm.es/declaracion-de-accesibilidad</v>
      </c>
      <c r="D635" s="99" t="s">
        <v>104</v>
      </c>
      <c r="E635" s="79" t="str">
        <f t="shared" si="48"/>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web</v>
      </c>
      <c r="C636" s="85" t="str" cm="1">
        <f t="array" ref="C636">IFERROR(INDEX('03.Muestra'!$F$8:$F$42,SMALL(IF("Página Web"='03.Muestra'!$D$8:$D$42,ROW('03.Muestra'!$F$8:$F$42)-MIN(ROW('03.Muestra'!$D$8:$D$42))+1,""),ROW()-626)),"")</f>
        <v>https://bocm.es/mapa-web</v>
      </c>
      <c r="D636" s="99" t="s">
        <v>104</v>
      </c>
      <c r="E636" s="79" t="str">
        <f t="shared" si="48"/>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Búsqueda avanzada</v>
      </c>
      <c r="C637" s="85" t="str" cm="1">
        <f t="array" ref="C637">IFERROR(INDEX('03.Muestra'!$F$8:$F$42,SMALL(IF("Página Web"='03.Muestra'!$D$8:$D$42,ROW('03.Muestra'!$F$8:$F$42)-MIN(ROW('03.Muestra'!$D$8:$D$42))+1,""),ROW()-626)),"")</f>
        <v>https://bocm.es/advanced-search</v>
      </c>
      <c r="D637" s="99" t="s">
        <v>104</v>
      </c>
      <c r="E637" s="79" t="str">
        <f t="shared" si="48"/>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42" si="49">IF(AND(B638&lt;&gt;"",C638&lt;&gt;""),"N/T","")</f>
        <v/>
      </c>
      <c r="E638" s="79" t="str">
        <f t="shared" si="48"/>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49"/>
        <v/>
      </c>
      <c r="E639" s="79" t="str">
        <f t="shared" si="48"/>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49"/>
        <v/>
      </c>
      <c r="E640" s="79" t="str">
        <f t="shared" si="48"/>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49"/>
        <v/>
      </c>
      <c r="E641" s="79" t="str">
        <f t="shared" si="48"/>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49"/>
        <v/>
      </c>
      <c r="E642" s="79" t="str">
        <f t="shared" si="48"/>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ref="D643:D661" si="50">IF(AND(B643&lt;&gt;"",C643&lt;&gt;""),"N/T","")</f>
        <v/>
      </c>
      <c r="E643" s="79" t="str">
        <f t="shared" si="48"/>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50"/>
        <v/>
      </c>
      <c r="E644" s="79" t="str">
        <f t="shared" si="48"/>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50"/>
        <v/>
      </c>
      <c r="E645" s="79" t="str">
        <f t="shared" si="48"/>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50"/>
        <v/>
      </c>
      <c r="E646" s="79" t="str">
        <f t="shared" si="48"/>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50"/>
        <v/>
      </c>
      <c r="E647" s="79" t="str">
        <f t="shared" si="48"/>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50"/>
        <v/>
      </c>
      <c r="E648" s="79" t="str">
        <f t="shared" si="48"/>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50"/>
        <v/>
      </c>
      <c r="E649" s="79" t="str">
        <f t="shared" si="48"/>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50"/>
        <v/>
      </c>
      <c r="E650" s="79" t="str">
        <f t="shared" si="48"/>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50"/>
        <v/>
      </c>
      <c r="E651" s="79" t="str">
        <f t="shared" si="48"/>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50"/>
        <v/>
      </c>
      <c r="E652" s="79" t="str">
        <f t="shared" si="48"/>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50"/>
        <v/>
      </c>
      <c r="E653" s="79" t="str">
        <f t="shared" si="48"/>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50"/>
        <v/>
      </c>
      <c r="E654" s="79" t="str">
        <f t="shared" si="48"/>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50"/>
        <v/>
      </c>
      <c r="E655" s="79" t="str">
        <f t="shared" si="48"/>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50"/>
        <v/>
      </c>
      <c r="E656" s="79" t="str">
        <f t="shared" si="48"/>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50"/>
        <v/>
      </c>
      <c r="E657" s="79" t="str">
        <f t="shared" si="48"/>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50"/>
        <v/>
      </c>
      <c r="E658" s="79" t="str">
        <f t="shared" si="48"/>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50"/>
        <v/>
      </c>
      <c r="E659" s="79" t="str">
        <f t="shared" si="48"/>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50"/>
        <v/>
      </c>
      <c r="E660" s="79" t="str">
        <f t="shared" si="48"/>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50"/>
        <v/>
      </c>
      <c r="E661" s="79" t="str">
        <f t="shared" si="48"/>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https://bocm.es/</v>
      </c>
      <c r="D665" s="99" t="s">
        <v>104</v>
      </c>
      <c r="E665" s="79" t="str">
        <f t="shared" ref="E665:E699" si="51">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Último BOCM</v>
      </c>
      <c r="C666" s="85" t="str" cm="1">
        <f t="array" ref="C666">IFERROR(INDEX('03.Muestra'!$F$8:$F$42,SMALL(IF("Página Web"='03.Muestra'!$D$8:$D$42,ROW('03.Muestra'!$F$8:$F$42)-MIN(ROW('03.Muestra'!$D$8:$D$42))+1,""),ROW()-664)),"")</f>
        <v>https://bocm.es/ultimo-bocm</v>
      </c>
      <c r="D666" s="99" t="s">
        <v>104</v>
      </c>
      <c r="E666" s="79" t="str">
        <f t="shared" si="51"/>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Autenticación</v>
      </c>
      <c r="C667" s="85" t="str" cm="1">
        <f t="array" ref="C667">IFERROR(INDEX('03.Muestra'!$F$8:$F$42,SMALL(IF("Página Web"='03.Muestra'!$D$8:$D$42,ROW('03.Muestra'!$F$8:$F$42)-MIN(ROW('03.Muestra'!$D$8:$D$42))+1,""),ROW()-664)),"")</f>
        <v>https://bocm.es/autentificacion-verificacion</v>
      </c>
      <c r="D667" s="99" t="s">
        <v>104</v>
      </c>
      <c r="E667" s="79" t="str">
        <f t="shared" si="51"/>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es BOCM</v>
      </c>
      <c r="C668" s="85" t="str" cm="1">
        <f t="array" ref="C668">IFERROR(INDEX('03.Muestra'!$F$8:$F$42,SMALL(IF("Página Web"='03.Muestra'!$D$8:$D$42,ROW('03.Muestra'!$F$8:$F$42)-MIN(ROW('03.Muestra'!$D$8:$D$42))+1,""),ROW()-664)),"")</f>
        <v>https://bocm.es/que-es-bocm</v>
      </c>
      <c r="D668" s="99" t="s">
        <v>104</v>
      </c>
      <c r="E668" s="79" t="str">
        <f t="shared" si="51"/>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Otros Boletines</v>
      </c>
      <c r="C669" s="85" t="str" cm="1">
        <f t="array" ref="C669">IFERROR(INDEX('03.Muestra'!$F$8:$F$42,SMALL(IF("Página Web"='03.Muestra'!$D$8:$D$42,ROW('03.Muestra'!$F$8:$F$42)-MIN(ROW('03.Muestra'!$D$8:$D$42))+1,""),ROW()-664)),"")</f>
        <v>https://bocm.es/boletin-oficial-del-estado-boletines-autonomicos-y-de-la-provincia-de-madrid</v>
      </c>
      <c r="D669" s="99" t="s">
        <v>104</v>
      </c>
      <c r="E669" s="79" t="str">
        <f t="shared" si="51"/>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https://bocm.es/aviso-legal</v>
      </c>
      <c r="D670" s="99" t="s">
        <v>104</v>
      </c>
      <c r="E670" s="79" t="str">
        <f t="shared" si="51"/>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Privacidad</v>
      </c>
      <c r="C671" s="85" t="str" cm="1">
        <f t="array" ref="C671">IFERROR(INDEX('03.Muestra'!$F$8:$F$42,SMALL(IF("Página Web"='03.Muestra'!$D$8:$D$42,ROW('03.Muestra'!$F$8:$F$42)-MIN(ROW('03.Muestra'!$D$8:$D$42))+1,""),ROW()-664)),"")</f>
        <v>https://bocm.es/privacidad</v>
      </c>
      <c r="D671" s="99" t="s">
        <v>104</v>
      </c>
      <c r="E671" s="79" t="str">
        <f t="shared" si="51"/>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Contacto</v>
      </c>
      <c r="C672" s="85" t="str" cm="1">
        <f t="array" ref="C672">IFERROR(INDEX('03.Muestra'!$F$8:$F$42,SMALL(IF("Página Web"='03.Muestra'!$D$8:$D$42,ROW('03.Muestra'!$F$8:$F$42)-MIN(ROW('03.Muestra'!$D$8:$D$42))+1,""),ROW()-664)),"")</f>
        <v>https://bocm.es/contacto</v>
      </c>
      <c r="D672" s="99" t="s">
        <v>104</v>
      </c>
      <c r="E672" s="79" t="str">
        <f t="shared" si="51"/>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https://bocm.es/declaracion-de-accesibilidad</v>
      </c>
      <c r="D673" s="99" t="s">
        <v>104</v>
      </c>
      <c r="E673" s="79" t="str">
        <f t="shared" si="51"/>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web</v>
      </c>
      <c r="C674" s="85" t="str" cm="1">
        <f t="array" ref="C674">IFERROR(INDEX('03.Muestra'!$F$8:$F$42,SMALL(IF("Página Web"='03.Muestra'!$D$8:$D$42,ROW('03.Muestra'!$F$8:$F$42)-MIN(ROW('03.Muestra'!$D$8:$D$42))+1,""),ROW()-664)),"")</f>
        <v>https://bocm.es/mapa-web</v>
      </c>
      <c r="D674" s="99" t="s">
        <v>104</v>
      </c>
      <c r="E674" s="79" t="str">
        <f t="shared" si="51"/>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Búsqueda avanzada</v>
      </c>
      <c r="C675" s="85" t="str" cm="1">
        <f t="array" ref="C675">IFERROR(INDEX('03.Muestra'!$F$8:$F$42,SMALL(IF("Página Web"='03.Muestra'!$D$8:$D$42,ROW('03.Muestra'!$F$8:$F$42)-MIN(ROW('03.Muestra'!$D$8:$D$42))+1,""),ROW()-664)),"")</f>
        <v>https://bocm.es/advanced-search</v>
      </c>
      <c r="D675" s="99" t="s">
        <v>104</v>
      </c>
      <c r="E675" s="79" t="str">
        <f t="shared" si="51"/>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80" si="52">IF(AND(B676&lt;&gt;"",C676&lt;&gt;""),"N/T","")</f>
        <v/>
      </c>
      <c r="E676" s="79" t="str">
        <f t="shared" si="51"/>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52"/>
        <v/>
      </c>
      <c r="E677" s="79" t="str">
        <f t="shared" si="51"/>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52"/>
        <v/>
      </c>
      <c r="E678" s="79" t="str">
        <f t="shared" si="51"/>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52"/>
        <v/>
      </c>
      <c r="E679" s="79" t="str">
        <f t="shared" si="51"/>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52"/>
        <v/>
      </c>
      <c r="E680" s="79" t="str">
        <f t="shared" si="51"/>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ref="D681:D699" si="53">IF(AND(B681&lt;&gt;"",C681&lt;&gt;""),"N/T","")</f>
        <v/>
      </c>
      <c r="E681" s="79" t="str">
        <f t="shared" si="51"/>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53"/>
        <v/>
      </c>
      <c r="E682" s="79" t="str">
        <f t="shared" si="51"/>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53"/>
        <v/>
      </c>
      <c r="E683" s="79" t="str">
        <f t="shared" si="51"/>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53"/>
        <v/>
      </c>
      <c r="E684" s="79" t="str">
        <f t="shared" si="51"/>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53"/>
        <v/>
      </c>
      <c r="E685" s="79" t="str">
        <f t="shared" si="51"/>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53"/>
        <v/>
      </c>
      <c r="E686" s="79" t="str">
        <f t="shared" si="51"/>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53"/>
        <v/>
      </c>
      <c r="E687" s="79" t="str">
        <f t="shared" si="51"/>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53"/>
        <v/>
      </c>
      <c r="E688" s="79" t="str">
        <f t="shared" si="51"/>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53"/>
        <v/>
      </c>
      <c r="E689" s="79" t="str">
        <f t="shared" si="51"/>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53"/>
        <v/>
      </c>
      <c r="E690" s="79" t="str">
        <f t="shared" si="51"/>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53"/>
        <v/>
      </c>
      <c r="E691" s="79" t="str">
        <f t="shared" si="51"/>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53"/>
        <v/>
      </c>
      <c r="E692" s="79" t="str">
        <f t="shared" si="51"/>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53"/>
        <v/>
      </c>
      <c r="E693" s="79" t="str">
        <f t="shared" si="51"/>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53"/>
        <v/>
      </c>
      <c r="E694" s="79" t="str">
        <f t="shared" si="51"/>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53"/>
        <v/>
      </c>
      <c r="E695" s="79" t="str">
        <f t="shared" si="51"/>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53"/>
        <v/>
      </c>
      <c r="E696" s="79" t="str">
        <f t="shared" si="51"/>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53"/>
        <v/>
      </c>
      <c r="E697" s="79" t="str">
        <f t="shared" si="51"/>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53"/>
        <v/>
      </c>
      <c r="E698" s="79" t="str">
        <f t="shared" si="51"/>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53"/>
        <v/>
      </c>
      <c r="E699" s="79" t="str">
        <f t="shared" si="51"/>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https://bocm.es/</v>
      </c>
      <c r="D703" s="99" t="s">
        <v>104</v>
      </c>
      <c r="E703" s="79" t="str">
        <f t="shared" ref="E703:E737" si="54">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Último BOCM</v>
      </c>
      <c r="C704" s="85" t="str" cm="1">
        <f t="array" ref="C704">IFERROR(INDEX('03.Muestra'!$F$8:$F$42,SMALL(IF("Página Web"='03.Muestra'!$D$8:$D$42,ROW('03.Muestra'!$F$8:$F$42)-MIN(ROW('03.Muestra'!$D$8:$D$42))+1,""),ROW()-702)),"")</f>
        <v>https://bocm.es/ultimo-bocm</v>
      </c>
      <c r="D704" s="99" t="s">
        <v>104</v>
      </c>
      <c r="E704" s="79" t="str">
        <f t="shared" si="54"/>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Autenticación</v>
      </c>
      <c r="C705" s="85" t="str" cm="1">
        <f t="array" ref="C705">IFERROR(INDEX('03.Muestra'!$F$8:$F$42,SMALL(IF("Página Web"='03.Muestra'!$D$8:$D$42,ROW('03.Muestra'!$F$8:$F$42)-MIN(ROW('03.Muestra'!$D$8:$D$42))+1,""),ROW()-702)),"")</f>
        <v>https://bocm.es/autentificacion-verificacion</v>
      </c>
      <c r="D705" s="99" t="s">
        <v>104</v>
      </c>
      <c r="E705" s="79" t="str">
        <f t="shared" si="54"/>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es BOCM</v>
      </c>
      <c r="C706" s="85" t="str" cm="1">
        <f t="array" ref="C706">IFERROR(INDEX('03.Muestra'!$F$8:$F$42,SMALL(IF("Página Web"='03.Muestra'!$D$8:$D$42,ROW('03.Muestra'!$F$8:$F$42)-MIN(ROW('03.Muestra'!$D$8:$D$42))+1,""),ROW()-702)),"")</f>
        <v>https://bocm.es/que-es-bocm</v>
      </c>
      <c r="D706" s="99" t="s">
        <v>104</v>
      </c>
      <c r="E706" s="79" t="str">
        <f t="shared" si="54"/>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Otros Boletines</v>
      </c>
      <c r="C707" s="85" t="str" cm="1">
        <f t="array" ref="C707">IFERROR(INDEX('03.Muestra'!$F$8:$F$42,SMALL(IF("Página Web"='03.Muestra'!$D$8:$D$42,ROW('03.Muestra'!$F$8:$F$42)-MIN(ROW('03.Muestra'!$D$8:$D$42))+1,""),ROW()-702)),"")</f>
        <v>https://bocm.es/boletin-oficial-del-estado-boletines-autonomicos-y-de-la-provincia-de-madrid</v>
      </c>
      <c r="D707" s="99" t="s">
        <v>104</v>
      </c>
      <c r="E707" s="79" t="str">
        <f t="shared" si="54"/>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https://bocm.es/aviso-legal</v>
      </c>
      <c r="D708" s="99" t="s">
        <v>104</v>
      </c>
      <c r="E708" s="79" t="str">
        <f t="shared" si="54"/>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Privacidad</v>
      </c>
      <c r="C709" s="85" t="str" cm="1">
        <f t="array" ref="C709">IFERROR(INDEX('03.Muestra'!$F$8:$F$42,SMALL(IF("Página Web"='03.Muestra'!$D$8:$D$42,ROW('03.Muestra'!$F$8:$F$42)-MIN(ROW('03.Muestra'!$D$8:$D$42))+1,""),ROW()-702)),"")</f>
        <v>https://bocm.es/privacidad</v>
      </c>
      <c r="D709" s="99" t="s">
        <v>104</v>
      </c>
      <c r="E709" s="79" t="str">
        <f t="shared" si="54"/>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Contacto</v>
      </c>
      <c r="C710" s="85" t="str" cm="1">
        <f t="array" ref="C710">IFERROR(INDEX('03.Muestra'!$F$8:$F$42,SMALL(IF("Página Web"='03.Muestra'!$D$8:$D$42,ROW('03.Muestra'!$F$8:$F$42)-MIN(ROW('03.Muestra'!$D$8:$D$42))+1,""),ROW()-702)),"")</f>
        <v>https://bocm.es/contacto</v>
      </c>
      <c r="D710" s="99" t="s">
        <v>104</v>
      </c>
      <c r="E710" s="79" t="str">
        <f t="shared" si="54"/>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https://bocm.es/declaracion-de-accesibilidad</v>
      </c>
      <c r="D711" s="99" t="s">
        <v>104</v>
      </c>
      <c r="E711" s="79" t="str">
        <f t="shared" si="54"/>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web</v>
      </c>
      <c r="C712" s="85" t="str" cm="1">
        <f t="array" ref="C712">IFERROR(INDEX('03.Muestra'!$F$8:$F$42,SMALL(IF("Página Web"='03.Muestra'!$D$8:$D$42,ROW('03.Muestra'!$F$8:$F$42)-MIN(ROW('03.Muestra'!$D$8:$D$42))+1,""),ROW()-702)),"")</f>
        <v>https://bocm.es/mapa-web</v>
      </c>
      <c r="D712" s="99" t="s">
        <v>104</v>
      </c>
      <c r="E712" s="79" t="str">
        <f t="shared" si="54"/>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Búsqueda avanzada</v>
      </c>
      <c r="C713" s="85" t="str" cm="1">
        <f t="array" ref="C713">IFERROR(INDEX('03.Muestra'!$F$8:$F$42,SMALL(IF("Página Web"='03.Muestra'!$D$8:$D$42,ROW('03.Muestra'!$F$8:$F$42)-MIN(ROW('03.Muestra'!$D$8:$D$42))+1,""),ROW()-702)),"")</f>
        <v>https://bocm.es/advanced-search</v>
      </c>
      <c r="D713" s="99" t="s">
        <v>104</v>
      </c>
      <c r="E713" s="79" t="str">
        <f t="shared" si="54"/>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18" si="55">IF(AND(B714&lt;&gt;"",C714&lt;&gt;""),"N/T","")</f>
        <v/>
      </c>
      <c r="E714" s="79" t="str">
        <f t="shared" si="54"/>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55"/>
        <v/>
      </c>
      <c r="E715" s="79" t="str">
        <f t="shared" si="54"/>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55"/>
        <v/>
      </c>
      <c r="E716" s="79" t="str">
        <f t="shared" si="54"/>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55"/>
        <v/>
      </c>
      <c r="E717" s="79" t="str">
        <f t="shared" si="54"/>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55"/>
        <v/>
      </c>
      <c r="E718" s="79" t="str">
        <f t="shared" si="54"/>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ref="D719:D737" si="56">IF(AND(B719&lt;&gt;"",C719&lt;&gt;""),"N/T","")</f>
        <v/>
      </c>
      <c r="E719" s="79" t="str">
        <f t="shared" si="54"/>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56"/>
        <v/>
      </c>
      <c r="E720" s="79" t="str">
        <f t="shared" si="54"/>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56"/>
        <v/>
      </c>
      <c r="E721" s="79" t="str">
        <f t="shared" si="54"/>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56"/>
        <v/>
      </c>
      <c r="E722" s="79" t="str">
        <f t="shared" si="54"/>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56"/>
        <v/>
      </c>
      <c r="E723" s="79" t="str">
        <f t="shared" si="54"/>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56"/>
        <v/>
      </c>
      <c r="E724" s="79" t="str">
        <f t="shared" si="54"/>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56"/>
        <v/>
      </c>
      <c r="E725" s="79" t="str">
        <f t="shared" si="54"/>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56"/>
        <v/>
      </c>
      <c r="E726" s="79" t="str">
        <f t="shared" si="54"/>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56"/>
        <v/>
      </c>
      <c r="E727" s="79" t="str">
        <f t="shared" si="54"/>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56"/>
        <v/>
      </c>
      <c r="E728" s="79" t="str">
        <f t="shared" si="54"/>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56"/>
        <v/>
      </c>
      <c r="E729" s="79" t="str">
        <f t="shared" si="54"/>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56"/>
        <v/>
      </c>
      <c r="E730" s="79" t="str">
        <f t="shared" si="54"/>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56"/>
        <v/>
      </c>
      <c r="E731" s="79" t="str">
        <f t="shared" si="54"/>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56"/>
        <v/>
      </c>
      <c r="E732" s="79" t="str">
        <f t="shared" si="54"/>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56"/>
        <v/>
      </c>
      <c r="E733" s="79" t="str">
        <f t="shared" si="54"/>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56"/>
        <v/>
      </c>
      <c r="E734" s="79" t="str">
        <f t="shared" si="54"/>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56"/>
        <v/>
      </c>
      <c r="E735" s="79" t="str">
        <f t="shared" si="54"/>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56"/>
        <v/>
      </c>
      <c r="E736" s="79" t="str">
        <f t="shared" si="54"/>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56"/>
        <v/>
      </c>
      <c r="E737" s="79" t="str">
        <f t="shared" si="54"/>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99</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Autenticación</v>
      </c>
      <c r="C21" s="85" t="str" cm="1">
        <f t="array" ref="C21">IFERROR(INDEX('03.Muestra'!$F$8:$F$42,SMALL(IF("Página Web"='03.Muestra'!$D$8:$D$42,ROW('03.Muestra'!$F$8:$F$42)-MIN(ROW('03.Muestra'!$D$8:$D$42))+1,""),ROW()-18)),"")</f>
        <v>https://bocm.es/autentificacion-verificacion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BOCM</v>
      </c>
      <c r="C22" s="85" t="str" cm="1">
        <f t="array" ref="C22">IFERROR(INDEX('03.Muestra'!$F$8:$F$42,SMALL(IF("Página Web"='03.Muestra'!$D$8:$D$42,ROW('03.Muestra'!$F$8:$F$42)-MIN(ROW('03.Muestra'!$D$8:$D$42))+1,""),ROW()-18)),"")</f>
        <v>https://bocm.es/que-es-bocm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Otros Boletines</v>
      </c>
      <c r="C23" s="85" t="str" cm="1">
        <f t="array" ref="C23">IFERROR(INDEX('03.Muestra'!$F$8:$F$42,SMALL(IF("Página Web"='03.Muestra'!$D$8:$D$42,ROW('03.Muestra'!$F$8:$F$42)-MIN(ROW('03.Muestra'!$D$8:$D$42))+1,""),ROW()-18)),"")</f>
        <v>https://bocm.es/boletin-oficial-del-estado-boletines-autonomicos-y-de-la-provincia-de-madrid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https://bocm.es/aviso-legal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Privacidad</v>
      </c>
      <c r="C25" s="85" t="str" cm="1">
        <f t="array" ref="C25">IFERROR(INDEX('03.Muestra'!$F$8:$F$42,SMALL(IF("Página Web"='03.Muestra'!$D$8:$D$42,ROW('03.Muestra'!$F$8:$F$42)-MIN(ROW('03.Muestra'!$D$8:$D$42))+1,""),ROW()-18)),"")</f>
        <v>https://bocm.es/privacidad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https://bocm.es/contacto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https://bocm.es/declaracion-de-accesibilidad</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https://bocm.es/mapa-web</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Búsqueda avanzada</v>
      </c>
      <c r="C29" s="85" t="str" cm="1">
        <f t="array" ref="C29">IFERROR(INDEX('03.Muestra'!$F$8:$F$42,SMALL(IF("Página Web"='03.Muestra'!$D$8:$D$42,ROW('03.Muestra'!$F$8:$F$42)-MIN(ROW('03.Muestra'!$D$8:$D$42))+1,""),ROW()-18)),"")</f>
        <v>https://bocm.es/advanced-search</v>
      </c>
      <c r="D29" s="99" t="s">
        <v>104</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34"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2">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2"/>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2"/>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2"/>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2"/>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2"/>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2"/>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2"/>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2"/>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2"/>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2"/>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2"/>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2"/>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2"/>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2"/>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2"/>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2"/>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2"/>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2"/>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104</v>
      </c>
      <c r="E57" s="79" t="str">
        <f t="shared" ref="E57:E91" si="3">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104</v>
      </c>
      <c r="E58" s="79" t="str">
        <f t="shared" si="3"/>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Autenticación</v>
      </c>
      <c r="C59" s="85" t="str" cm="1">
        <f t="array" ref="C59">IFERROR(INDEX('03.Muestra'!$F$8:$F$42,SMALL(IF("Página Web"='03.Muestra'!$D$8:$D$42,ROW('03.Muestra'!$F$8:$F$42)-MIN(ROW('03.Muestra'!$D$8:$D$42))+1,""),ROW()-56)),"")</f>
        <v>https://bocm.es/autentificacion-verificacion</v>
      </c>
      <c r="D59" s="99" t="s">
        <v>104</v>
      </c>
      <c r="E59" s="79" t="str">
        <f t="shared" si="3"/>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BOCM</v>
      </c>
      <c r="C60" s="85" t="str" cm="1">
        <f t="array" ref="C60">IFERROR(INDEX('03.Muestra'!$F$8:$F$42,SMALL(IF("Página Web"='03.Muestra'!$D$8:$D$42,ROW('03.Muestra'!$F$8:$F$42)-MIN(ROW('03.Muestra'!$D$8:$D$42))+1,""),ROW()-56)),"")</f>
        <v>https://bocm.es/que-es-bocm</v>
      </c>
      <c r="D60" s="99" t="s">
        <v>104</v>
      </c>
      <c r="E60" s="79" t="str">
        <f t="shared" si="3"/>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Otros Boletines</v>
      </c>
      <c r="C61" s="85" t="str" cm="1">
        <f t="array" ref="C61">IFERROR(INDEX('03.Muestra'!$F$8:$F$42,SMALL(IF("Página Web"='03.Muestra'!$D$8:$D$42,ROW('03.Muestra'!$F$8:$F$42)-MIN(ROW('03.Muestra'!$D$8:$D$42))+1,""),ROW()-56)),"")</f>
        <v>https://bocm.es/boletin-oficial-del-estado-boletines-autonomicos-y-de-la-provincia-de-madrid</v>
      </c>
      <c r="D61" s="99" t="s">
        <v>104</v>
      </c>
      <c r="E61" s="79" t="str">
        <f t="shared" si="3"/>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https://bocm.es/aviso-legal</v>
      </c>
      <c r="D62" s="99" t="s">
        <v>104</v>
      </c>
      <c r="E62" s="79" t="str">
        <f t="shared" si="3"/>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Privacidad</v>
      </c>
      <c r="C63" s="85" t="str" cm="1">
        <f t="array" ref="C63">IFERROR(INDEX('03.Muestra'!$F$8:$F$42,SMALL(IF("Página Web"='03.Muestra'!$D$8:$D$42,ROW('03.Muestra'!$F$8:$F$42)-MIN(ROW('03.Muestra'!$D$8:$D$42))+1,""),ROW()-56)),"")</f>
        <v>https://bocm.es/privacidad</v>
      </c>
      <c r="D63" s="99" t="s">
        <v>104</v>
      </c>
      <c r="E63" s="79" t="str">
        <f t="shared" si="3"/>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https://bocm.es/contacto</v>
      </c>
      <c r="D64" s="99" t="s">
        <v>104</v>
      </c>
      <c r="E64" s="79" t="str">
        <f t="shared" si="3"/>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https://bocm.es/declaracion-de-accesibilidad</v>
      </c>
      <c r="D65" s="99" t="s">
        <v>104</v>
      </c>
      <c r="E65" s="79" t="str">
        <f t="shared" si="3"/>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https://bocm.es/mapa-web</v>
      </c>
      <c r="D66" s="99" t="s">
        <v>104</v>
      </c>
      <c r="E66" s="79" t="str">
        <f t="shared" si="3"/>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Búsqueda avanzada</v>
      </c>
      <c r="C67" s="85" t="str" cm="1">
        <f t="array" ref="C67">IFERROR(INDEX('03.Muestra'!$F$8:$F$42,SMALL(IF("Página Web"='03.Muestra'!$D$8:$D$42,ROW('03.Muestra'!$F$8:$F$42)-MIN(ROW('03.Muestra'!$D$8:$D$42))+1,""),ROW()-56)),"")</f>
        <v>https://bocm.es/advanced-search</v>
      </c>
      <c r="D67" s="99" t="s">
        <v>104</v>
      </c>
      <c r="E67" s="79" t="str">
        <f t="shared" si="3"/>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72" si="4">IF(AND(B68&lt;&gt;"",C68&lt;&gt;""),"N/T","")</f>
        <v/>
      </c>
      <c r="E68" s="79" t="str">
        <f t="shared" si="3"/>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4"/>
        <v/>
      </c>
      <c r="E69" s="79" t="str">
        <f t="shared" si="3"/>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4"/>
        <v/>
      </c>
      <c r="E70" s="79" t="str">
        <f t="shared" si="3"/>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4"/>
        <v/>
      </c>
      <c r="E71" s="79" t="str">
        <f t="shared" si="3"/>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4"/>
        <v/>
      </c>
      <c r="E72" s="79" t="str">
        <f t="shared" si="3"/>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5">IF(AND(B73&lt;&gt;"",C73&lt;&gt;""),"N/T","")</f>
        <v/>
      </c>
      <c r="E73" s="79" t="str">
        <f t="shared" si="3"/>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5"/>
        <v/>
      </c>
      <c r="E74" s="79" t="str">
        <f t="shared" si="3"/>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5"/>
        <v/>
      </c>
      <c r="E75" s="79" t="str">
        <f t="shared" si="3"/>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5"/>
        <v/>
      </c>
      <c r="E76" s="79" t="str">
        <f t="shared" si="3"/>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5"/>
        <v/>
      </c>
      <c r="E77" s="79" t="str">
        <f t="shared" si="3"/>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5"/>
        <v/>
      </c>
      <c r="E78" s="79" t="str">
        <f t="shared" si="3"/>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5"/>
        <v/>
      </c>
      <c r="E79" s="79" t="str">
        <f t="shared" si="3"/>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5"/>
        <v/>
      </c>
      <c r="E80" s="79" t="str">
        <f t="shared" si="3"/>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5"/>
        <v/>
      </c>
      <c r="E81" s="79" t="str">
        <f t="shared" si="3"/>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5"/>
        <v/>
      </c>
      <c r="E82" s="79" t="str">
        <f t="shared" si="3"/>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5"/>
        <v/>
      </c>
      <c r="E83" s="79" t="str">
        <f t="shared" si="3"/>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5"/>
        <v/>
      </c>
      <c r="E84" s="79" t="str">
        <f t="shared" si="3"/>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5"/>
        <v/>
      </c>
      <c r="E85" s="79" t="str">
        <f t="shared" si="3"/>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5"/>
        <v/>
      </c>
      <c r="E86" s="79" t="str">
        <f t="shared" si="3"/>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5"/>
        <v/>
      </c>
      <c r="E87" s="79" t="str">
        <f t="shared" si="3"/>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5"/>
        <v/>
      </c>
      <c r="E88" s="79" t="str">
        <f t="shared" si="3"/>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5"/>
        <v/>
      </c>
      <c r="E89" s="79" t="str">
        <f t="shared" si="3"/>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5"/>
        <v/>
      </c>
      <c r="E90" s="79" t="str">
        <f t="shared" si="3"/>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5"/>
        <v/>
      </c>
      <c r="E91" s="79" t="str">
        <f t="shared" si="3"/>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104</v>
      </c>
      <c r="E95" s="79" t="str">
        <f t="shared" ref="E95:E129" si="6">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104</v>
      </c>
      <c r="E96" s="79" t="str">
        <f t="shared" si="6"/>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Autenticación</v>
      </c>
      <c r="C97" s="85" t="str" cm="1">
        <f t="array" ref="C97">IFERROR(INDEX('03.Muestra'!$F$8:$F$42,SMALL(IF("Página Web"='03.Muestra'!$D$8:$D$42,ROW('03.Muestra'!$F$8:$F$42)-MIN(ROW('03.Muestra'!$D$8:$D$42))+1,""),ROW()-94)),"")</f>
        <v>https://bocm.es/autentificacion-verificacion</v>
      </c>
      <c r="D97" s="99" t="s">
        <v>104</v>
      </c>
      <c r="E97" s="79" t="str">
        <f t="shared" si="6"/>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BOCM</v>
      </c>
      <c r="C98" s="85" t="str" cm="1">
        <f t="array" ref="C98">IFERROR(INDEX('03.Muestra'!$F$8:$F$42,SMALL(IF("Página Web"='03.Muestra'!$D$8:$D$42,ROW('03.Muestra'!$F$8:$F$42)-MIN(ROW('03.Muestra'!$D$8:$D$42))+1,""),ROW()-94)),"")</f>
        <v>https://bocm.es/que-es-bocm</v>
      </c>
      <c r="D98" s="99" t="s">
        <v>104</v>
      </c>
      <c r="E98" s="79" t="str">
        <f t="shared" si="6"/>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Otros Boletines</v>
      </c>
      <c r="C99" s="85" t="str" cm="1">
        <f t="array" ref="C99">IFERROR(INDEX('03.Muestra'!$F$8:$F$42,SMALL(IF("Página Web"='03.Muestra'!$D$8:$D$42,ROW('03.Muestra'!$F$8:$F$42)-MIN(ROW('03.Muestra'!$D$8:$D$42))+1,""),ROW()-94)),"")</f>
        <v>https://bocm.es/boletin-oficial-del-estado-boletines-autonomicos-y-de-la-provincia-de-madrid</v>
      </c>
      <c r="D99" s="99" t="s">
        <v>104</v>
      </c>
      <c r="E99" s="79" t="str">
        <f t="shared" si="6"/>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https://bocm.es/aviso-legal</v>
      </c>
      <c r="D100" s="99" t="s">
        <v>104</v>
      </c>
      <c r="E100" s="79" t="str">
        <f t="shared" si="6"/>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Privacidad</v>
      </c>
      <c r="C101" s="85" t="str" cm="1">
        <f t="array" ref="C101">IFERROR(INDEX('03.Muestra'!$F$8:$F$42,SMALL(IF("Página Web"='03.Muestra'!$D$8:$D$42,ROW('03.Muestra'!$F$8:$F$42)-MIN(ROW('03.Muestra'!$D$8:$D$42))+1,""),ROW()-94)),"")</f>
        <v>https://bocm.es/privacidad</v>
      </c>
      <c r="D101" s="99" t="s">
        <v>104</v>
      </c>
      <c r="E101" s="79" t="str">
        <f t="shared" si="6"/>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https://bocm.es/contacto</v>
      </c>
      <c r="D102" s="99" t="s">
        <v>104</v>
      </c>
      <c r="E102" s="79" t="str">
        <f t="shared" si="6"/>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https://bocm.es/declaracion-de-accesibilidad</v>
      </c>
      <c r="D103" s="99" t="s">
        <v>104</v>
      </c>
      <c r="E103" s="79" t="str">
        <f t="shared" si="6"/>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https://bocm.es/mapa-web</v>
      </c>
      <c r="D104" s="99" t="s">
        <v>104</v>
      </c>
      <c r="E104" s="79" t="str">
        <f t="shared" si="6"/>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Búsqueda avanzada</v>
      </c>
      <c r="C105" s="85" t="str" cm="1">
        <f t="array" ref="C105">IFERROR(INDEX('03.Muestra'!$F$8:$F$42,SMALL(IF("Página Web"='03.Muestra'!$D$8:$D$42,ROW('03.Muestra'!$F$8:$F$42)-MIN(ROW('03.Muestra'!$D$8:$D$42))+1,""),ROW()-94)),"")</f>
        <v>https://bocm.es/advanced-search</v>
      </c>
      <c r="D105" s="99" t="s">
        <v>104</v>
      </c>
      <c r="E105" s="79" t="str">
        <f t="shared" si="6"/>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10" si="7">IF(AND(B106&lt;&gt;"",C106&lt;&gt;""),"N/T","")</f>
        <v/>
      </c>
      <c r="E106" s="79" t="str">
        <f t="shared" si="6"/>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7"/>
        <v/>
      </c>
      <c r="E107" s="79" t="str">
        <f t="shared" si="6"/>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7"/>
        <v/>
      </c>
      <c r="E108" s="79" t="str">
        <f t="shared" si="6"/>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7"/>
        <v/>
      </c>
      <c r="E109" s="79" t="str">
        <f t="shared" si="6"/>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7"/>
        <v/>
      </c>
      <c r="E110" s="79" t="str">
        <f t="shared" si="6"/>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8">IF(AND(B111&lt;&gt;"",C111&lt;&gt;""),"N/T","")</f>
        <v/>
      </c>
      <c r="E111" s="79" t="str">
        <f t="shared" si="6"/>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8"/>
        <v/>
      </c>
      <c r="E112" s="79" t="str">
        <f t="shared" si="6"/>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8"/>
        <v/>
      </c>
      <c r="E113" s="79" t="str">
        <f t="shared" si="6"/>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8"/>
        <v/>
      </c>
      <c r="E114" s="79" t="str">
        <f t="shared" si="6"/>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8"/>
        <v/>
      </c>
      <c r="E115" s="79" t="str">
        <f t="shared" si="6"/>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8"/>
        <v/>
      </c>
      <c r="E116" s="79" t="str">
        <f t="shared" si="6"/>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8"/>
        <v/>
      </c>
      <c r="E117" s="79" t="str">
        <f t="shared" si="6"/>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8"/>
        <v/>
      </c>
      <c r="E118" s="79" t="str">
        <f t="shared" si="6"/>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8"/>
        <v/>
      </c>
      <c r="E119" s="79" t="str">
        <f t="shared" si="6"/>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8"/>
        <v/>
      </c>
      <c r="E120" s="79" t="str">
        <f t="shared" si="6"/>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8"/>
        <v/>
      </c>
      <c r="E121" s="79" t="str">
        <f t="shared" si="6"/>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8"/>
        <v/>
      </c>
      <c r="E122" s="79" t="str">
        <f t="shared" si="6"/>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8"/>
        <v/>
      </c>
      <c r="E123" s="79" t="str">
        <f t="shared" si="6"/>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8"/>
        <v/>
      </c>
      <c r="E124" s="79" t="str">
        <f t="shared" si="6"/>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8"/>
        <v/>
      </c>
      <c r="E125" s="79" t="str">
        <f t="shared" si="6"/>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8"/>
        <v/>
      </c>
      <c r="E126" s="79" t="str">
        <f t="shared" si="6"/>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8"/>
        <v/>
      </c>
      <c r="E127" s="79" t="str">
        <f t="shared" si="6"/>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8"/>
        <v/>
      </c>
      <c r="E128" s="79" t="str">
        <f t="shared" si="6"/>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8"/>
        <v/>
      </c>
      <c r="E129" s="79" t="str">
        <f t="shared" si="6"/>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104</v>
      </c>
      <c r="E133" s="79" t="str">
        <f t="shared" ref="E133:E167" si="9">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104</v>
      </c>
      <c r="E134" s="79" t="str">
        <f t="shared" si="9"/>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Autenticación</v>
      </c>
      <c r="C135" s="85" t="str" cm="1">
        <f t="array" ref="C135">IFERROR(INDEX('03.Muestra'!$F$8:$F$42,SMALL(IF("Página Web"='03.Muestra'!$D$8:$D$42,ROW('03.Muestra'!$F$8:$F$42)-MIN(ROW('03.Muestra'!$D$8:$D$42))+1,""),ROW()-132)),"")</f>
        <v>https://bocm.es/autentificacion-verificacion</v>
      </c>
      <c r="D135" s="99" t="s">
        <v>104</v>
      </c>
      <c r="E135" s="79" t="str">
        <f t="shared" si="9"/>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BOCM</v>
      </c>
      <c r="C136" s="85" t="str" cm="1">
        <f t="array" ref="C136">IFERROR(INDEX('03.Muestra'!$F$8:$F$42,SMALL(IF("Página Web"='03.Muestra'!$D$8:$D$42,ROW('03.Muestra'!$F$8:$F$42)-MIN(ROW('03.Muestra'!$D$8:$D$42))+1,""),ROW()-132)),"")</f>
        <v>https://bocm.es/que-es-bocm</v>
      </c>
      <c r="D136" s="99" t="s">
        <v>104</v>
      </c>
      <c r="E136" s="79" t="str">
        <f t="shared" si="9"/>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Otros Boletines</v>
      </c>
      <c r="C137" s="85" t="str" cm="1">
        <f t="array" ref="C137">IFERROR(INDEX('03.Muestra'!$F$8:$F$42,SMALL(IF("Página Web"='03.Muestra'!$D$8:$D$42,ROW('03.Muestra'!$F$8:$F$42)-MIN(ROW('03.Muestra'!$D$8:$D$42))+1,""),ROW()-132)),"")</f>
        <v>https://bocm.es/boletin-oficial-del-estado-boletines-autonomicos-y-de-la-provincia-de-madrid</v>
      </c>
      <c r="D137" s="99" t="s">
        <v>104</v>
      </c>
      <c r="E137" s="79" t="str">
        <f t="shared" si="9"/>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https://bocm.es/aviso-legal</v>
      </c>
      <c r="D138" s="99" t="s">
        <v>104</v>
      </c>
      <c r="E138" s="79" t="str">
        <f t="shared" si="9"/>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Privacidad</v>
      </c>
      <c r="C139" s="85" t="str" cm="1">
        <f t="array" ref="C139">IFERROR(INDEX('03.Muestra'!$F$8:$F$42,SMALL(IF("Página Web"='03.Muestra'!$D$8:$D$42,ROW('03.Muestra'!$F$8:$F$42)-MIN(ROW('03.Muestra'!$D$8:$D$42))+1,""),ROW()-132)),"")</f>
        <v>https://bocm.es/privacidad</v>
      </c>
      <c r="D139" s="99" t="s">
        <v>104</v>
      </c>
      <c r="E139" s="79" t="str">
        <f t="shared" si="9"/>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https://bocm.es/contacto</v>
      </c>
      <c r="D140" s="99" t="s">
        <v>104</v>
      </c>
      <c r="E140" s="79" t="str">
        <f t="shared" si="9"/>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https://bocm.es/declaracion-de-accesibilidad</v>
      </c>
      <c r="D141" s="99" t="s">
        <v>104</v>
      </c>
      <c r="E141" s="79" t="str">
        <f t="shared" si="9"/>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https://bocm.es/mapa-web</v>
      </c>
      <c r="D142" s="99" t="s">
        <v>104</v>
      </c>
      <c r="E142" s="79" t="str">
        <f t="shared" si="9"/>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Búsqueda avanzada</v>
      </c>
      <c r="C143" s="85" t="str" cm="1">
        <f t="array" ref="C143">IFERROR(INDEX('03.Muestra'!$F$8:$F$42,SMALL(IF("Página Web"='03.Muestra'!$D$8:$D$42,ROW('03.Muestra'!$F$8:$F$42)-MIN(ROW('03.Muestra'!$D$8:$D$42))+1,""),ROW()-132)),"")</f>
        <v>https://bocm.es/advanced-search</v>
      </c>
      <c r="D143" s="99" t="s">
        <v>104</v>
      </c>
      <c r="E143" s="79" t="str">
        <f t="shared" si="9"/>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48" si="10">IF(AND(B144&lt;&gt;"",C144&lt;&gt;""),"N/T","")</f>
        <v/>
      </c>
      <c r="E144" s="79" t="str">
        <f t="shared" si="9"/>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10"/>
        <v/>
      </c>
      <c r="E145" s="79" t="str">
        <f t="shared" si="9"/>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10"/>
        <v/>
      </c>
      <c r="E146" s="79" t="str">
        <f t="shared" si="9"/>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10"/>
        <v/>
      </c>
      <c r="E147" s="79" t="str">
        <f t="shared" si="9"/>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10"/>
        <v/>
      </c>
      <c r="E148" s="79" t="str">
        <f t="shared" si="9"/>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11">IF(AND(B149&lt;&gt;"",C149&lt;&gt;""),"N/T","")</f>
        <v/>
      </c>
      <c r="E149" s="79" t="str">
        <f t="shared" si="9"/>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11"/>
        <v/>
      </c>
      <c r="E150" s="79" t="str">
        <f t="shared" si="9"/>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11"/>
        <v/>
      </c>
      <c r="E151" s="79" t="str">
        <f t="shared" si="9"/>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11"/>
        <v/>
      </c>
      <c r="E152" s="79" t="str">
        <f t="shared" si="9"/>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11"/>
        <v/>
      </c>
      <c r="E153" s="79" t="str">
        <f t="shared" si="9"/>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11"/>
        <v/>
      </c>
      <c r="E154" s="79" t="str">
        <f t="shared" si="9"/>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11"/>
        <v/>
      </c>
      <c r="E155" s="79" t="str">
        <f t="shared" si="9"/>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11"/>
        <v/>
      </c>
      <c r="E156" s="79" t="str">
        <f t="shared" si="9"/>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11"/>
        <v/>
      </c>
      <c r="E157" s="79" t="str">
        <f t="shared" si="9"/>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11"/>
        <v/>
      </c>
      <c r="E158" s="79" t="str">
        <f t="shared" si="9"/>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11"/>
        <v/>
      </c>
      <c r="E159" s="79" t="str">
        <f t="shared" si="9"/>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11"/>
        <v/>
      </c>
      <c r="E160" s="79" t="str">
        <f t="shared" si="9"/>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11"/>
        <v/>
      </c>
      <c r="E161" s="79" t="str">
        <f t="shared" si="9"/>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11"/>
        <v/>
      </c>
      <c r="E162" s="79" t="str">
        <f t="shared" si="9"/>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11"/>
        <v/>
      </c>
      <c r="E163" s="79" t="str">
        <f t="shared" si="9"/>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11"/>
        <v/>
      </c>
      <c r="E164" s="79" t="str">
        <f t="shared" si="9"/>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11"/>
        <v/>
      </c>
      <c r="E165" s="79" t="str">
        <f t="shared" si="9"/>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11"/>
        <v/>
      </c>
      <c r="E166" s="79" t="str">
        <f t="shared" si="9"/>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11"/>
        <v/>
      </c>
      <c r="E167" s="79" t="str">
        <f t="shared" si="9"/>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104</v>
      </c>
      <c r="E171" s="79" t="str">
        <f t="shared" ref="E171:E205" si="12">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104</v>
      </c>
      <c r="E172" s="79" t="str">
        <f t="shared" si="12"/>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Autenticación</v>
      </c>
      <c r="C173" s="85" t="str" cm="1">
        <f t="array" ref="C173">IFERROR(INDEX('03.Muestra'!$F$8:$F$42,SMALL(IF("Página Web"='03.Muestra'!$D$8:$D$42,ROW('03.Muestra'!$F$8:$F$42)-MIN(ROW('03.Muestra'!$D$8:$D$42))+1,""),ROW()-170)),"")</f>
        <v>https://bocm.es/autentificacion-verificacion</v>
      </c>
      <c r="D173" s="99" t="s">
        <v>104</v>
      </c>
      <c r="E173" s="79" t="str">
        <f t="shared" si="12"/>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BOCM</v>
      </c>
      <c r="C174" s="85" t="str" cm="1">
        <f t="array" ref="C174">IFERROR(INDEX('03.Muestra'!$F$8:$F$42,SMALL(IF("Página Web"='03.Muestra'!$D$8:$D$42,ROW('03.Muestra'!$F$8:$F$42)-MIN(ROW('03.Muestra'!$D$8:$D$42))+1,""),ROW()-170)),"")</f>
        <v>https://bocm.es/que-es-bocm</v>
      </c>
      <c r="D174" s="99" t="s">
        <v>104</v>
      </c>
      <c r="E174" s="79" t="str">
        <f t="shared" si="12"/>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Otros Boletines</v>
      </c>
      <c r="C175" s="85" t="str" cm="1">
        <f t="array" ref="C175">IFERROR(INDEX('03.Muestra'!$F$8:$F$42,SMALL(IF("Página Web"='03.Muestra'!$D$8:$D$42,ROW('03.Muestra'!$F$8:$F$42)-MIN(ROW('03.Muestra'!$D$8:$D$42))+1,""),ROW()-170)),"")</f>
        <v>https://bocm.es/boletin-oficial-del-estado-boletines-autonomicos-y-de-la-provincia-de-madrid</v>
      </c>
      <c r="D175" s="99" t="s">
        <v>104</v>
      </c>
      <c r="E175" s="79" t="str">
        <f t="shared" si="12"/>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https://bocm.es/aviso-legal</v>
      </c>
      <c r="D176" s="99" t="s">
        <v>104</v>
      </c>
      <c r="E176" s="79" t="str">
        <f t="shared" si="12"/>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Privacidad</v>
      </c>
      <c r="C177" s="85" t="str" cm="1">
        <f t="array" ref="C177">IFERROR(INDEX('03.Muestra'!$F$8:$F$42,SMALL(IF("Página Web"='03.Muestra'!$D$8:$D$42,ROW('03.Muestra'!$F$8:$F$42)-MIN(ROW('03.Muestra'!$D$8:$D$42))+1,""),ROW()-170)),"")</f>
        <v>https://bocm.es/privacidad</v>
      </c>
      <c r="D177" s="99" t="s">
        <v>104</v>
      </c>
      <c r="E177" s="79" t="str">
        <f t="shared" si="12"/>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https://bocm.es/contacto</v>
      </c>
      <c r="D178" s="99" t="s">
        <v>104</v>
      </c>
      <c r="E178" s="79" t="str">
        <f t="shared" si="12"/>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https://bocm.es/declaracion-de-accesibilidad</v>
      </c>
      <c r="D179" s="99" t="s">
        <v>104</v>
      </c>
      <c r="E179" s="79" t="str">
        <f t="shared" si="12"/>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https://bocm.es/mapa-web</v>
      </c>
      <c r="D180" s="99" t="s">
        <v>104</v>
      </c>
      <c r="E180" s="79" t="str">
        <f t="shared" si="12"/>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Búsqueda avanzada</v>
      </c>
      <c r="C181" s="85" t="str" cm="1">
        <f t="array" ref="C181">IFERROR(INDEX('03.Muestra'!$F$8:$F$42,SMALL(IF("Página Web"='03.Muestra'!$D$8:$D$42,ROW('03.Muestra'!$F$8:$F$42)-MIN(ROW('03.Muestra'!$D$8:$D$42))+1,""),ROW()-170)),"")</f>
        <v>https://bocm.es/advanced-search</v>
      </c>
      <c r="D181" s="99" t="s">
        <v>104</v>
      </c>
      <c r="E181" s="79" t="str">
        <f t="shared" si="12"/>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186" si="13">IF(AND(B182&lt;&gt;"",C182&lt;&gt;""),"N/T","")</f>
        <v/>
      </c>
      <c r="E182" s="79" t="str">
        <f t="shared" si="12"/>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13"/>
        <v/>
      </c>
      <c r="E183" s="79" t="str">
        <f t="shared" si="12"/>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13"/>
        <v/>
      </c>
      <c r="E184" s="79" t="str">
        <f t="shared" si="12"/>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13"/>
        <v/>
      </c>
      <c r="E185" s="79" t="str">
        <f t="shared" si="12"/>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13"/>
        <v/>
      </c>
      <c r="E186" s="79" t="str">
        <f t="shared" si="12"/>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14">IF(AND(B187&lt;&gt;"",C187&lt;&gt;""),"N/T","")</f>
        <v/>
      </c>
      <c r="E187" s="79" t="str">
        <f t="shared" si="12"/>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14"/>
        <v/>
      </c>
      <c r="E188" s="79" t="str">
        <f t="shared" si="12"/>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14"/>
        <v/>
      </c>
      <c r="E189" s="79" t="str">
        <f t="shared" si="12"/>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14"/>
        <v/>
      </c>
      <c r="E190" s="79" t="str">
        <f t="shared" si="12"/>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14"/>
        <v/>
      </c>
      <c r="E191" s="79" t="str">
        <f t="shared" si="12"/>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14"/>
        <v/>
      </c>
      <c r="E192" s="79" t="str">
        <f t="shared" si="12"/>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14"/>
        <v/>
      </c>
      <c r="E193" s="79" t="str">
        <f t="shared" si="12"/>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14"/>
        <v/>
      </c>
      <c r="E194" s="79" t="str">
        <f t="shared" si="12"/>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14"/>
        <v/>
      </c>
      <c r="E195" s="79" t="str">
        <f t="shared" si="12"/>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14"/>
        <v/>
      </c>
      <c r="E196" s="79" t="str">
        <f t="shared" si="12"/>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14"/>
        <v/>
      </c>
      <c r="E197" s="79" t="str">
        <f t="shared" si="12"/>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14"/>
        <v/>
      </c>
      <c r="E198" s="79" t="str">
        <f t="shared" si="12"/>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14"/>
        <v/>
      </c>
      <c r="E199" s="79" t="str">
        <f t="shared" si="12"/>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14"/>
        <v/>
      </c>
      <c r="E200" s="79" t="str">
        <f t="shared" si="12"/>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14"/>
        <v/>
      </c>
      <c r="E201" s="79" t="str">
        <f t="shared" si="12"/>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14"/>
        <v/>
      </c>
      <c r="E202" s="79" t="str">
        <f t="shared" si="12"/>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14"/>
        <v/>
      </c>
      <c r="E203" s="79" t="str">
        <f t="shared" si="12"/>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14"/>
        <v/>
      </c>
      <c r="E204" s="79" t="str">
        <f t="shared" si="12"/>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14"/>
        <v/>
      </c>
      <c r="E205" s="79" t="str">
        <f t="shared" si="12"/>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104</v>
      </c>
      <c r="E209" s="79" t="str">
        <f t="shared" ref="E209:E243" si="15">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104</v>
      </c>
      <c r="E210" s="79" t="str">
        <f t="shared" si="15"/>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Autenticación</v>
      </c>
      <c r="C211" s="85" t="str" cm="1">
        <f t="array" ref="C211">IFERROR(INDEX('03.Muestra'!$F$8:$F$42,SMALL(IF("Página Web"='03.Muestra'!$D$8:$D$42,ROW('03.Muestra'!$F$8:$F$42)-MIN(ROW('03.Muestra'!$D$8:$D$42))+1,""),ROW()-208)),"")</f>
        <v>https://bocm.es/autentificacion-verificacion</v>
      </c>
      <c r="D211" s="99" t="s">
        <v>104</v>
      </c>
      <c r="E211" s="79" t="str">
        <f t="shared" si="15"/>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BOCM</v>
      </c>
      <c r="C212" s="85" t="str" cm="1">
        <f t="array" ref="C212">IFERROR(INDEX('03.Muestra'!$F$8:$F$42,SMALL(IF("Página Web"='03.Muestra'!$D$8:$D$42,ROW('03.Muestra'!$F$8:$F$42)-MIN(ROW('03.Muestra'!$D$8:$D$42))+1,""),ROW()-208)),"")</f>
        <v>https://bocm.es/que-es-bocm</v>
      </c>
      <c r="D212" s="99" t="s">
        <v>104</v>
      </c>
      <c r="E212" s="79" t="str">
        <f t="shared" si="15"/>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Otros Boletines</v>
      </c>
      <c r="C213" s="85" t="str" cm="1">
        <f t="array" ref="C213">IFERROR(INDEX('03.Muestra'!$F$8:$F$42,SMALL(IF("Página Web"='03.Muestra'!$D$8:$D$42,ROW('03.Muestra'!$F$8:$F$42)-MIN(ROW('03.Muestra'!$D$8:$D$42))+1,""),ROW()-208)),"")</f>
        <v>https://bocm.es/boletin-oficial-del-estado-boletines-autonomicos-y-de-la-provincia-de-madrid</v>
      </c>
      <c r="D213" s="99" t="s">
        <v>104</v>
      </c>
      <c r="E213" s="79" t="str">
        <f t="shared" si="15"/>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https://bocm.es/aviso-legal</v>
      </c>
      <c r="D214" s="99" t="s">
        <v>104</v>
      </c>
      <c r="E214" s="79" t="str">
        <f t="shared" si="15"/>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Privacidad</v>
      </c>
      <c r="C215" s="85" t="str" cm="1">
        <f t="array" ref="C215">IFERROR(INDEX('03.Muestra'!$F$8:$F$42,SMALL(IF("Página Web"='03.Muestra'!$D$8:$D$42,ROW('03.Muestra'!$F$8:$F$42)-MIN(ROW('03.Muestra'!$D$8:$D$42))+1,""),ROW()-208)),"")</f>
        <v>https://bocm.es/privacidad</v>
      </c>
      <c r="D215" s="99" t="s">
        <v>104</v>
      </c>
      <c r="E215" s="79" t="str">
        <f t="shared" si="15"/>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https://bocm.es/contacto</v>
      </c>
      <c r="D216" s="99" t="s">
        <v>104</v>
      </c>
      <c r="E216" s="79" t="str">
        <f t="shared" si="15"/>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https://bocm.es/declaracion-de-accesibilidad</v>
      </c>
      <c r="D217" s="99" t="s">
        <v>104</v>
      </c>
      <c r="E217" s="79" t="str">
        <f t="shared" si="15"/>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https://bocm.es/mapa-web</v>
      </c>
      <c r="D218" s="99" t="s">
        <v>104</v>
      </c>
      <c r="E218" s="79" t="str">
        <f t="shared" si="15"/>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Búsqueda avanzada</v>
      </c>
      <c r="C219" s="85" t="str" cm="1">
        <f t="array" ref="C219">IFERROR(INDEX('03.Muestra'!$F$8:$F$42,SMALL(IF("Página Web"='03.Muestra'!$D$8:$D$42,ROW('03.Muestra'!$F$8:$F$42)-MIN(ROW('03.Muestra'!$D$8:$D$42))+1,""),ROW()-208)),"")</f>
        <v>https://bocm.es/advanced-search</v>
      </c>
      <c r="D219" s="99" t="s">
        <v>104</v>
      </c>
      <c r="E219" s="79" t="str">
        <f t="shared" si="15"/>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24" si="16">IF(AND(B220&lt;&gt;"",C220&lt;&gt;""),"N/T","")</f>
        <v/>
      </c>
      <c r="E220" s="79" t="str">
        <f t="shared" si="15"/>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6"/>
        <v/>
      </c>
      <c r="E221" s="79" t="str">
        <f t="shared" si="15"/>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6"/>
        <v/>
      </c>
      <c r="E222" s="79" t="str">
        <f t="shared" si="15"/>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6"/>
        <v/>
      </c>
      <c r="E223" s="79" t="str">
        <f t="shared" si="15"/>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6"/>
        <v/>
      </c>
      <c r="E224" s="79" t="str">
        <f t="shared" si="15"/>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7">IF(AND(B225&lt;&gt;"",C225&lt;&gt;""),"N/T","")</f>
        <v/>
      </c>
      <c r="E225" s="79" t="str">
        <f t="shared" si="15"/>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7"/>
        <v/>
      </c>
      <c r="E226" s="79" t="str">
        <f t="shared" si="15"/>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7"/>
        <v/>
      </c>
      <c r="E227" s="79" t="str">
        <f t="shared" si="15"/>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7"/>
        <v/>
      </c>
      <c r="E228" s="79" t="str">
        <f t="shared" si="15"/>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7"/>
        <v/>
      </c>
      <c r="E229" s="79" t="str">
        <f t="shared" si="15"/>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7"/>
        <v/>
      </c>
      <c r="E230" s="79" t="str">
        <f t="shared" si="15"/>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7"/>
        <v/>
      </c>
      <c r="E231" s="79" t="str">
        <f t="shared" si="15"/>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7"/>
        <v/>
      </c>
      <c r="E232" s="79" t="str">
        <f t="shared" si="15"/>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7"/>
        <v/>
      </c>
      <c r="E233" s="79" t="str">
        <f t="shared" si="15"/>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7"/>
        <v/>
      </c>
      <c r="E234" s="79" t="str">
        <f t="shared" si="15"/>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7"/>
        <v/>
      </c>
      <c r="E235" s="79" t="str">
        <f t="shared" si="15"/>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7"/>
        <v/>
      </c>
      <c r="E236" s="79" t="str">
        <f t="shared" si="15"/>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7"/>
        <v/>
      </c>
      <c r="E237" s="79" t="str">
        <f t="shared" si="15"/>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7"/>
        <v/>
      </c>
      <c r="E238" s="79" t="str">
        <f t="shared" si="15"/>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7"/>
        <v/>
      </c>
      <c r="E239" s="79" t="str">
        <f t="shared" si="15"/>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7"/>
        <v/>
      </c>
      <c r="E240" s="79" t="str">
        <f t="shared" si="15"/>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7"/>
        <v/>
      </c>
      <c r="E241" s="79" t="str">
        <f t="shared" si="15"/>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7"/>
        <v/>
      </c>
      <c r="E242" s="79" t="str">
        <f t="shared" si="15"/>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7"/>
        <v/>
      </c>
      <c r="E243" s="79" t="str">
        <f t="shared" si="15"/>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https://bocm.es/</v>
      </c>
      <c r="D247" s="99" t="s">
        <v>104</v>
      </c>
      <c r="E247" s="79" t="str">
        <f t="shared" ref="E247:E281" si="18">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Último BOCM</v>
      </c>
      <c r="C248" s="85" t="str" cm="1">
        <f t="array" ref="C248">IFERROR(INDEX('03.Muestra'!$F$8:$F$42,SMALL(IF("Página Web"='03.Muestra'!$D$8:$D$42,ROW('03.Muestra'!$F$8:$F$42)-MIN(ROW('03.Muestra'!$D$8:$D$42))+1,""),ROW()-246)),"")</f>
        <v>https://bocm.es/ultimo-bocm</v>
      </c>
      <c r="D248" s="99" t="s">
        <v>104</v>
      </c>
      <c r="E248" s="79" t="str">
        <f t="shared" si="18"/>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Autenticación</v>
      </c>
      <c r="C249" s="85" t="str" cm="1">
        <f t="array" ref="C249">IFERROR(INDEX('03.Muestra'!$F$8:$F$42,SMALL(IF("Página Web"='03.Muestra'!$D$8:$D$42,ROW('03.Muestra'!$F$8:$F$42)-MIN(ROW('03.Muestra'!$D$8:$D$42))+1,""),ROW()-246)),"")</f>
        <v>https://bocm.es/autentificacion-verificacion</v>
      </c>
      <c r="D249" s="99" t="s">
        <v>104</v>
      </c>
      <c r="E249" s="79" t="str">
        <f t="shared" si="18"/>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es BOCM</v>
      </c>
      <c r="C250" s="85" t="str" cm="1">
        <f t="array" ref="C250">IFERROR(INDEX('03.Muestra'!$F$8:$F$42,SMALL(IF("Página Web"='03.Muestra'!$D$8:$D$42,ROW('03.Muestra'!$F$8:$F$42)-MIN(ROW('03.Muestra'!$D$8:$D$42))+1,""),ROW()-246)),"")</f>
        <v>https://bocm.es/que-es-bocm</v>
      </c>
      <c r="D250" s="99" t="s">
        <v>104</v>
      </c>
      <c r="E250" s="79" t="str">
        <f t="shared" si="18"/>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Otros Boletines</v>
      </c>
      <c r="C251" s="85" t="str" cm="1">
        <f t="array" ref="C251">IFERROR(INDEX('03.Muestra'!$F$8:$F$42,SMALL(IF("Página Web"='03.Muestra'!$D$8:$D$42,ROW('03.Muestra'!$F$8:$F$42)-MIN(ROW('03.Muestra'!$D$8:$D$42))+1,""),ROW()-246)),"")</f>
        <v>https://bocm.es/boletin-oficial-del-estado-boletines-autonomicos-y-de-la-provincia-de-madrid</v>
      </c>
      <c r="D251" s="99" t="s">
        <v>104</v>
      </c>
      <c r="E251" s="79" t="str">
        <f t="shared" si="18"/>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https://bocm.es/aviso-legal</v>
      </c>
      <c r="D252" s="99" t="s">
        <v>104</v>
      </c>
      <c r="E252" s="79" t="str">
        <f t="shared" si="18"/>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Privacidad</v>
      </c>
      <c r="C253" s="85" t="str" cm="1">
        <f t="array" ref="C253">IFERROR(INDEX('03.Muestra'!$F$8:$F$42,SMALL(IF("Página Web"='03.Muestra'!$D$8:$D$42,ROW('03.Muestra'!$F$8:$F$42)-MIN(ROW('03.Muestra'!$D$8:$D$42))+1,""),ROW()-246)),"")</f>
        <v>https://bocm.es/privacidad</v>
      </c>
      <c r="D253" s="99" t="s">
        <v>104</v>
      </c>
      <c r="E253" s="79" t="str">
        <f t="shared" si="18"/>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Contacto</v>
      </c>
      <c r="C254" s="85" t="str" cm="1">
        <f t="array" ref="C254">IFERROR(INDEX('03.Muestra'!$F$8:$F$42,SMALL(IF("Página Web"='03.Muestra'!$D$8:$D$42,ROW('03.Muestra'!$F$8:$F$42)-MIN(ROW('03.Muestra'!$D$8:$D$42))+1,""),ROW()-246)),"")</f>
        <v>https://bocm.es/contacto</v>
      </c>
      <c r="D254" s="99" t="s">
        <v>104</v>
      </c>
      <c r="E254" s="79" t="str">
        <f t="shared" si="18"/>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https://bocm.es/declaracion-de-accesibilidad</v>
      </c>
      <c r="D255" s="99" t="s">
        <v>104</v>
      </c>
      <c r="E255" s="79" t="str">
        <f t="shared" si="18"/>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https://bocm.es/mapa-web</v>
      </c>
      <c r="D256" s="99" t="s">
        <v>104</v>
      </c>
      <c r="E256" s="79" t="str">
        <f t="shared" si="18"/>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Búsqueda avanzada</v>
      </c>
      <c r="C257" s="85" t="str" cm="1">
        <f t="array" ref="C257">IFERROR(INDEX('03.Muestra'!$F$8:$F$42,SMALL(IF("Página Web"='03.Muestra'!$D$8:$D$42,ROW('03.Muestra'!$F$8:$F$42)-MIN(ROW('03.Muestra'!$D$8:$D$42))+1,""),ROW()-246)),"")</f>
        <v>https://bocm.es/advanced-search</v>
      </c>
      <c r="D257" s="99" t="s">
        <v>104</v>
      </c>
      <c r="E257" s="79" t="str">
        <f t="shared" si="18"/>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62" si="19">IF(AND(B258&lt;&gt;"",C258&lt;&gt;""),"N/T","")</f>
        <v/>
      </c>
      <c r="E258" s="79" t="str">
        <f t="shared" si="18"/>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9"/>
        <v/>
      </c>
      <c r="E259" s="79" t="str">
        <f t="shared" si="18"/>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9"/>
        <v/>
      </c>
      <c r="E260" s="79" t="str">
        <f t="shared" si="18"/>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9"/>
        <v/>
      </c>
      <c r="E261" s="79" t="str">
        <f t="shared" si="18"/>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9"/>
        <v/>
      </c>
      <c r="E262" s="79" t="str">
        <f t="shared" si="18"/>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20">IF(AND(B263&lt;&gt;"",C263&lt;&gt;""),"N/T","")</f>
        <v/>
      </c>
      <c r="E263" s="79" t="str">
        <f t="shared" si="18"/>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20"/>
        <v/>
      </c>
      <c r="E264" s="79" t="str">
        <f t="shared" si="18"/>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20"/>
        <v/>
      </c>
      <c r="E265" s="79" t="str">
        <f t="shared" si="18"/>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20"/>
        <v/>
      </c>
      <c r="E266" s="79" t="str">
        <f t="shared" si="18"/>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20"/>
        <v/>
      </c>
      <c r="E267" s="79" t="str">
        <f t="shared" si="18"/>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20"/>
        <v/>
      </c>
      <c r="E268" s="79" t="str">
        <f t="shared" si="18"/>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20"/>
        <v/>
      </c>
      <c r="E269" s="79" t="str">
        <f t="shared" si="18"/>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20"/>
        <v/>
      </c>
      <c r="E270" s="79" t="str">
        <f t="shared" si="18"/>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20"/>
        <v/>
      </c>
      <c r="E271" s="79" t="str">
        <f t="shared" si="18"/>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20"/>
        <v/>
      </c>
      <c r="E272" s="79" t="str">
        <f t="shared" si="18"/>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20"/>
        <v/>
      </c>
      <c r="E273" s="79" t="str">
        <f t="shared" si="18"/>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20"/>
        <v/>
      </c>
      <c r="E274" s="79" t="str">
        <f t="shared" si="18"/>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20"/>
        <v/>
      </c>
      <c r="E275" s="79" t="str">
        <f t="shared" si="18"/>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20"/>
        <v/>
      </c>
      <c r="E276" s="79" t="str">
        <f t="shared" si="18"/>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20"/>
        <v/>
      </c>
      <c r="E277" s="79" t="str">
        <f t="shared" si="18"/>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20"/>
        <v/>
      </c>
      <c r="E278" s="79" t="str">
        <f t="shared" si="18"/>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20"/>
        <v/>
      </c>
      <c r="E279" s="79" t="str">
        <f t="shared" si="18"/>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20"/>
        <v/>
      </c>
      <c r="E280" s="79" t="str">
        <f t="shared" si="18"/>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20"/>
        <v/>
      </c>
      <c r="E281" s="79" t="str">
        <f t="shared" si="18"/>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https://bocm.es/</v>
      </c>
      <c r="D285" s="99" t="s">
        <v>104</v>
      </c>
      <c r="E285" s="79" t="str">
        <f t="shared" ref="E285:E319" si="21">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Último BOCM</v>
      </c>
      <c r="C286" s="85" t="str" cm="1">
        <f t="array" ref="C286">IFERROR(INDEX('03.Muestra'!$F$8:$F$42,SMALL(IF("Página Web"='03.Muestra'!$D$8:$D$42,ROW('03.Muestra'!$F$8:$F$42)-MIN(ROW('03.Muestra'!$D$8:$D$42))+1,""),ROW()-284)),"")</f>
        <v>https://bocm.es/ultimo-bocm</v>
      </c>
      <c r="D286" s="99" t="s">
        <v>104</v>
      </c>
      <c r="E286" s="79" t="str">
        <f t="shared" si="21"/>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Autenticación</v>
      </c>
      <c r="C287" s="85" t="str" cm="1">
        <f t="array" ref="C287">IFERROR(INDEX('03.Muestra'!$F$8:$F$42,SMALL(IF("Página Web"='03.Muestra'!$D$8:$D$42,ROW('03.Muestra'!$F$8:$F$42)-MIN(ROW('03.Muestra'!$D$8:$D$42))+1,""),ROW()-284)),"")</f>
        <v>https://bocm.es/autentificacion-verificacion</v>
      </c>
      <c r="D287" s="99" t="s">
        <v>104</v>
      </c>
      <c r="E287" s="79" t="str">
        <f t="shared" si="21"/>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es BOCM</v>
      </c>
      <c r="C288" s="85" t="str" cm="1">
        <f t="array" ref="C288">IFERROR(INDEX('03.Muestra'!$F$8:$F$42,SMALL(IF("Página Web"='03.Muestra'!$D$8:$D$42,ROW('03.Muestra'!$F$8:$F$42)-MIN(ROW('03.Muestra'!$D$8:$D$42))+1,""),ROW()-284)),"")</f>
        <v>https://bocm.es/que-es-bocm</v>
      </c>
      <c r="D288" s="99" t="s">
        <v>104</v>
      </c>
      <c r="E288" s="79" t="str">
        <f t="shared" si="21"/>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Otros Boletines</v>
      </c>
      <c r="C289" s="85" t="str" cm="1">
        <f t="array" ref="C289">IFERROR(INDEX('03.Muestra'!$F$8:$F$42,SMALL(IF("Página Web"='03.Muestra'!$D$8:$D$42,ROW('03.Muestra'!$F$8:$F$42)-MIN(ROW('03.Muestra'!$D$8:$D$42))+1,""),ROW()-284)),"")</f>
        <v>https://bocm.es/boletin-oficial-del-estado-boletines-autonomicos-y-de-la-provincia-de-madrid</v>
      </c>
      <c r="D289" s="99" t="s">
        <v>104</v>
      </c>
      <c r="E289" s="79" t="str">
        <f t="shared" si="21"/>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https://bocm.es/aviso-legal</v>
      </c>
      <c r="D290" s="99" t="s">
        <v>104</v>
      </c>
      <c r="E290" s="79" t="str">
        <f t="shared" si="21"/>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Privacidad</v>
      </c>
      <c r="C291" s="85" t="str" cm="1">
        <f t="array" ref="C291">IFERROR(INDEX('03.Muestra'!$F$8:$F$42,SMALL(IF("Página Web"='03.Muestra'!$D$8:$D$42,ROW('03.Muestra'!$F$8:$F$42)-MIN(ROW('03.Muestra'!$D$8:$D$42))+1,""),ROW()-284)),"")</f>
        <v>https://bocm.es/privacidad</v>
      </c>
      <c r="D291" s="99" t="s">
        <v>104</v>
      </c>
      <c r="E291" s="79" t="str">
        <f t="shared" si="21"/>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Contacto</v>
      </c>
      <c r="C292" s="85" t="str" cm="1">
        <f t="array" ref="C292">IFERROR(INDEX('03.Muestra'!$F$8:$F$42,SMALL(IF("Página Web"='03.Muestra'!$D$8:$D$42,ROW('03.Muestra'!$F$8:$F$42)-MIN(ROW('03.Muestra'!$D$8:$D$42))+1,""),ROW()-284)),"")</f>
        <v>https://bocm.es/contacto</v>
      </c>
      <c r="D292" s="99" t="s">
        <v>104</v>
      </c>
      <c r="E292" s="79" t="str">
        <f t="shared" si="21"/>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https://bocm.es/declaracion-de-accesibilidad</v>
      </c>
      <c r="D293" s="99" t="s">
        <v>104</v>
      </c>
      <c r="E293" s="79" t="str">
        <f t="shared" si="21"/>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https://bocm.es/mapa-web</v>
      </c>
      <c r="D294" s="99" t="s">
        <v>104</v>
      </c>
      <c r="E294" s="79" t="str">
        <f t="shared" si="21"/>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Búsqueda avanzada</v>
      </c>
      <c r="C295" s="85" t="str" cm="1">
        <f t="array" ref="C295">IFERROR(INDEX('03.Muestra'!$F$8:$F$42,SMALL(IF("Página Web"='03.Muestra'!$D$8:$D$42,ROW('03.Muestra'!$F$8:$F$42)-MIN(ROW('03.Muestra'!$D$8:$D$42))+1,""),ROW()-284)),"")</f>
        <v>https://bocm.es/advanced-search</v>
      </c>
      <c r="D295" s="99" t="s">
        <v>104</v>
      </c>
      <c r="E295" s="79" t="str">
        <f t="shared" si="21"/>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00" si="22">IF(AND(B296&lt;&gt;"",C296&lt;&gt;""),"N/T","")</f>
        <v/>
      </c>
      <c r="E296" s="79" t="str">
        <f t="shared" si="21"/>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22"/>
        <v/>
      </c>
      <c r="E297" s="79" t="str">
        <f t="shared" si="21"/>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22"/>
        <v/>
      </c>
      <c r="E298" s="79" t="str">
        <f t="shared" si="21"/>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22"/>
        <v/>
      </c>
      <c r="E299" s="79" t="str">
        <f t="shared" si="21"/>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22"/>
        <v/>
      </c>
      <c r="E300" s="79" t="str">
        <f t="shared" si="21"/>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23">IF(AND(B301&lt;&gt;"",C301&lt;&gt;""),"N/T","")</f>
        <v/>
      </c>
      <c r="E301" s="79" t="str">
        <f t="shared" si="21"/>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23"/>
        <v/>
      </c>
      <c r="E302" s="79" t="str">
        <f t="shared" si="21"/>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23"/>
        <v/>
      </c>
      <c r="E303" s="79" t="str">
        <f t="shared" si="21"/>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23"/>
        <v/>
      </c>
      <c r="E304" s="79" t="str">
        <f t="shared" si="21"/>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23"/>
        <v/>
      </c>
      <c r="E305" s="79" t="str">
        <f t="shared" si="21"/>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23"/>
        <v/>
      </c>
      <c r="E306" s="79" t="str">
        <f t="shared" si="21"/>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23"/>
        <v/>
      </c>
      <c r="E307" s="79" t="str">
        <f t="shared" si="21"/>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23"/>
        <v/>
      </c>
      <c r="E308" s="79" t="str">
        <f t="shared" si="21"/>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23"/>
        <v/>
      </c>
      <c r="E309" s="79" t="str">
        <f t="shared" si="21"/>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23"/>
        <v/>
      </c>
      <c r="E310" s="79" t="str">
        <f t="shared" si="21"/>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23"/>
        <v/>
      </c>
      <c r="E311" s="79" t="str">
        <f t="shared" si="21"/>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23"/>
        <v/>
      </c>
      <c r="E312" s="79" t="str">
        <f t="shared" si="21"/>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23"/>
        <v/>
      </c>
      <c r="E313" s="79" t="str">
        <f t="shared" si="21"/>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23"/>
        <v/>
      </c>
      <c r="E314" s="79" t="str">
        <f t="shared" si="21"/>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23"/>
        <v/>
      </c>
      <c r="E315" s="79" t="str">
        <f t="shared" si="21"/>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23"/>
        <v/>
      </c>
      <c r="E316" s="79" t="str">
        <f t="shared" si="21"/>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23"/>
        <v/>
      </c>
      <c r="E317" s="79" t="str">
        <f t="shared" si="21"/>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23"/>
        <v/>
      </c>
      <c r="E318" s="79" t="str">
        <f t="shared" si="21"/>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23"/>
        <v/>
      </c>
      <c r="E319" s="79" t="str">
        <f t="shared" si="21"/>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https://bocm.es/</v>
      </c>
      <c r="D323" s="99" t="s">
        <v>104</v>
      </c>
      <c r="E323" s="79" t="str">
        <f t="shared" ref="E323:E357" si="24">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Último BOCM</v>
      </c>
      <c r="C324" s="85" t="str" cm="1">
        <f t="array" ref="C324">IFERROR(INDEX('03.Muestra'!$F$8:$F$42,SMALL(IF("Página Web"='03.Muestra'!$D$8:$D$42,ROW('03.Muestra'!$F$8:$F$42)-MIN(ROW('03.Muestra'!$D$8:$D$42))+1,""),ROW()-322)),"")</f>
        <v>https://bocm.es/ultimo-bocm</v>
      </c>
      <c r="D324" s="99" t="s">
        <v>104</v>
      </c>
      <c r="E324" s="79" t="str">
        <f t="shared" si="24"/>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Autenticación</v>
      </c>
      <c r="C325" s="85" t="str" cm="1">
        <f t="array" ref="C325">IFERROR(INDEX('03.Muestra'!$F$8:$F$42,SMALL(IF("Página Web"='03.Muestra'!$D$8:$D$42,ROW('03.Muestra'!$F$8:$F$42)-MIN(ROW('03.Muestra'!$D$8:$D$42))+1,""),ROW()-322)),"")</f>
        <v>https://bocm.es/autentificacion-verificacion</v>
      </c>
      <c r="D325" s="99" t="s">
        <v>104</v>
      </c>
      <c r="E325" s="79" t="str">
        <f t="shared" si="24"/>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es BOCM</v>
      </c>
      <c r="C326" s="85" t="str" cm="1">
        <f t="array" ref="C326">IFERROR(INDEX('03.Muestra'!$F$8:$F$42,SMALL(IF("Página Web"='03.Muestra'!$D$8:$D$42,ROW('03.Muestra'!$F$8:$F$42)-MIN(ROW('03.Muestra'!$D$8:$D$42))+1,""),ROW()-322)),"")</f>
        <v>https://bocm.es/que-es-bocm</v>
      </c>
      <c r="D326" s="99" t="s">
        <v>104</v>
      </c>
      <c r="E326" s="79" t="str">
        <f t="shared" si="24"/>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Otros Boletines</v>
      </c>
      <c r="C327" s="85" t="str" cm="1">
        <f t="array" ref="C327">IFERROR(INDEX('03.Muestra'!$F$8:$F$42,SMALL(IF("Página Web"='03.Muestra'!$D$8:$D$42,ROW('03.Muestra'!$F$8:$F$42)-MIN(ROW('03.Muestra'!$D$8:$D$42))+1,""),ROW()-322)),"")</f>
        <v>https://bocm.es/boletin-oficial-del-estado-boletines-autonomicos-y-de-la-provincia-de-madrid</v>
      </c>
      <c r="D327" s="99" t="s">
        <v>104</v>
      </c>
      <c r="E327" s="79" t="str">
        <f t="shared" si="24"/>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https://bocm.es/aviso-legal</v>
      </c>
      <c r="D328" s="99" t="s">
        <v>104</v>
      </c>
      <c r="E328" s="79" t="str">
        <f t="shared" si="24"/>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Privacidad</v>
      </c>
      <c r="C329" s="85" t="str" cm="1">
        <f t="array" ref="C329">IFERROR(INDEX('03.Muestra'!$F$8:$F$42,SMALL(IF("Página Web"='03.Muestra'!$D$8:$D$42,ROW('03.Muestra'!$F$8:$F$42)-MIN(ROW('03.Muestra'!$D$8:$D$42))+1,""),ROW()-322)),"")</f>
        <v>https://bocm.es/privacidad</v>
      </c>
      <c r="D329" s="99" t="s">
        <v>104</v>
      </c>
      <c r="E329" s="79" t="str">
        <f t="shared" si="24"/>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Contacto</v>
      </c>
      <c r="C330" s="85" t="str" cm="1">
        <f t="array" ref="C330">IFERROR(INDEX('03.Muestra'!$F$8:$F$42,SMALL(IF("Página Web"='03.Muestra'!$D$8:$D$42,ROW('03.Muestra'!$F$8:$F$42)-MIN(ROW('03.Muestra'!$D$8:$D$42))+1,""),ROW()-322)),"")</f>
        <v>https://bocm.es/contacto</v>
      </c>
      <c r="D330" s="99" t="s">
        <v>104</v>
      </c>
      <c r="E330" s="79" t="str">
        <f t="shared" si="24"/>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https://bocm.es/declaracion-de-accesibilidad</v>
      </c>
      <c r="D331" s="99" t="s">
        <v>104</v>
      </c>
      <c r="E331" s="79" t="str">
        <f t="shared" si="24"/>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https://bocm.es/mapa-web</v>
      </c>
      <c r="D332" s="99" t="s">
        <v>104</v>
      </c>
      <c r="E332" s="79" t="str">
        <f t="shared" si="24"/>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Búsqueda avanzada</v>
      </c>
      <c r="C333" s="85" t="str" cm="1">
        <f t="array" ref="C333">IFERROR(INDEX('03.Muestra'!$F$8:$F$42,SMALL(IF("Página Web"='03.Muestra'!$D$8:$D$42,ROW('03.Muestra'!$F$8:$F$42)-MIN(ROW('03.Muestra'!$D$8:$D$42))+1,""),ROW()-322)),"")</f>
        <v>https://bocm.es/advanced-search</v>
      </c>
      <c r="D333" s="99" t="s">
        <v>104</v>
      </c>
      <c r="E333" s="79" t="str">
        <f t="shared" si="24"/>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38" si="25">IF(AND(B334&lt;&gt;"",C334&lt;&gt;""),"N/T","")</f>
        <v/>
      </c>
      <c r="E334" s="79" t="str">
        <f t="shared" si="24"/>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25"/>
        <v/>
      </c>
      <c r="E335" s="79" t="str">
        <f t="shared" si="24"/>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25"/>
        <v/>
      </c>
      <c r="E336" s="79" t="str">
        <f t="shared" si="24"/>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25"/>
        <v/>
      </c>
      <c r="E337" s="79" t="str">
        <f t="shared" si="24"/>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25"/>
        <v/>
      </c>
      <c r="E338" s="79" t="str">
        <f t="shared" si="24"/>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26">IF(AND(B339&lt;&gt;"",C339&lt;&gt;""),"N/T","")</f>
        <v/>
      </c>
      <c r="E339" s="79" t="str">
        <f t="shared" si="24"/>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26"/>
        <v/>
      </c>
      <c r="E340" s="79" t="str">
        <f t="shared" si="24"/>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26"/>
        <v/>
      </c>
      <c r="E341" s="79" t="str">
        <f t="shared" si="24"/>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26"/>
        <v/>
      </c>
      <c r="E342" s="79" t="str">
        <f t="shared" si="24"/>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26"/>
        <v/>
      </c>
      <c r="E343" s="79" t="str">
        <f t="shared" si="24"/>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26"/>
        <v/>
      </c>
      <c r="E344" s="79" t="str">
        <f t="shared" si="24"/>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26"/>
        <v/>
      </c>
      <c r="E345" s="79" t="str">
        <f t="shared" si="24"/>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26"/>
        <v/>
      </c>
      <c r="E346" s="79" t="str">
        <f t="shared" si="24"/>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26"/>
        <v/>
      </c>
      <c r="E347" s="79" t="str">
        <f t="shared" si="24"/>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26"/>
        <v/>
      </c>
      <c r="E348" s="79" t="str">
        <f t="shared" si="24"/>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26"/>
        <v/>
      </c>
      <c r="E349" s="79" t="str">
        <f t="shared" si="24"/>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26"/>
        <v/>
      </c>
      <c r="E350" s="79" t="str">
        <f t="shared" si="24"/>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26"/>
        <v/>
      </c>
      <c r="E351" s="79" t="str">
        <f t="shared" si="24"/>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26"/>
        <v/>
      </c>
      <c r="E352" s="79" t="str">
        <f t="shared" si="24"/>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26"/>
        <v/>
      </c>
      <c r="E353" s="79" t="str">
        <f t="shared" si="24"/>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26"/>
        <v/>
      </c>
      <c r="E354" s="79" t="str">
        <f t="shared" si="24"/>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26"/>
        <v/>
      </c>
      <c r="E355" s="79" t="str">
        <f t="shared" si="24"/>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26"/>
        <v/>
      </c>
      <c r="E356" s="79" t="str">
        <f t="shared" si="24"/>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26"/>
        <v/>
      </c>
      <c r="E357" s="79" t="str">
        <f t="shared" si="24"/>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5" zoomScaleNormal="85" workbookViewId="0">
      <selection activeCell="D399" sqref="D399"/>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264</v>
      </c>
      <c r="H12" s="42">
        <f ca="1">IF(($G$15+$K$15)=0,0,G12/($G$15+$K$15))</f>
        <v>0.48</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67</v>
      </c>
      <c r="H13" s="42">
        <f ca="1">IF(($G$15+$K$15)=0,0,G13/($G$15+$K$15))</f>
        <v>0.12181818181818181</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219</v>
      </c>
      <c r="H14" s="42">
        <f ca="1">IF(($G$15+$K$15)=0,0,G14/($G$15+$K$15))</f>
        <v>0.39818181818181819</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Autenticación</v>
      </c>
      <c r="C21" s="85" t="str" cm="1">
        <f t="array" ref="C21">IFERROR(INDEX('03.Muestra'!$F$8:$F$42,SMALL(IF("Página Web"='03.Muestra'!$D$8:$D$42,ROW('03.Muestra'!$F$8:$F$42)-MIN(ROW('03.Muestra'!$D$8:$D$42))+1,""),ROW()-18)),"")</f>
        <v>https://bocm.es/autentificacion-verificacion</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BOCM</v>
      </c>
      <c r="C22" s="85" t="str" cm="1">
        <f t="array" ref="C22">IFERROR(INDEX('03.Muestra'!$F$8:$F$42,SMALL(IF("Página Web"='03.Muestra'!$D$8:$D$42,ROW('03.Muestra'!$F$8:$F$42)-MIN(ROW('03.Muestra'!$D$8:$D$42))+1,""),ROW()-18)),"")</f>
        <v>https://bocm.es/que-es-bocm</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Otros Boletines</v>
      </c>
      <c r="C23" s="85" t="str" cm="1">
        <f t="array" ref="C23">IFERROR(INDEX('03.Muestra'!$F$8:$F$42,SMALL(IF("Página Web"='03.Muestra'!$D$8:$D$42,ROW('03.Muestra'!$F$8:$F$42)-MIN(ROW('03.Muestra'!$D$8:$D$42))+1,""),ROW()-18)),"")</f>
        <v>https://bocm.es/boletin-oficial-del-estado-boletines-autonomicos-y-de-la-provincia-de-madrid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https://bocm.es/aviso-legal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Privacidad</v>
      </c>
      <c r="C25" s="85" t="str" cm="1">
        <f t="array" ref="C25">IFERROR(INDEX('03.Muestra'!$F$8:$F$42,SMALL(IF("Página Web"='03.Muestra'!$D$8:$D$42,ROW('03.Muestra'!$F$8:$F$42)-MIN(ROW('03.Muestra'!$D$8:$D$42))+1,""),ROW()-18)),"")</f>
        <v>https://bocm.es/privacidad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https://bocm.es/contacto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https://bocm.es/declaracion-de-accesibilidad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https://bocm.es/mapa-web</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Búsqueda avanzada</v>
      </c>
      <c r="C29" s="85" t="str" cm="1">
        <f t="array" ref="C29">IFERROR(INDEX('03.Muestra'!$F$8:$F$42,SMALL(IF("Página Web"='03.Muestra'!$D$8:$D$42,ROW('03.Muestra'!$F$8:$F$42)-MIN(ROW('03.Muestra'!$D$8:$D$42))+1,""),ROW()-18)),"")</f>
        <v>https://bocm.es/advanced-search</v>
      </c>
      <c r="D29" s="99" t="s">
        <v>92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Autenticación</v>
      </c>
      <c r="C59" s="85" t="str" cm="1">
        <f t="array" ref="C59">IFERROR(INDEX('03.Muestra'!$F$8:$F$42,SMALL(IF("Página Web"='03.Muestra'!$D$8:$D$42,ROW('03.Muestra'!$F$8:$F$42)-MIN(ROW('03.Muestra'!$D$8:$D$42))+1,""),ROW()-56)),"")</f>
        <v>https://bocm.es/autentificacion-verificacion</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BOCM</v>
      </c>
      <c r="C60" s="85" t="str" cm="1">
        <f t="array" ref="C60">IFERROR(INDEX('03.Muestra'!$F$8:$F$42,SMALL(IF("Página Web"='03.Muestra'!$D$8:$D$42,ROW('03.Muestra'!$F$8:$F$42)-MIN(ROW('03.Muestra'!$D$8:$D$42))+1,""),ROW()-56)),"")</f>
        <v>https://bocm.es/que-es-bocm</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Otros Boletines</v>
      </c>
      <c r="C61" s="85" t="str" cm="1">
        <f t="array" ref="C61">IFERROR(INDEX('03.Muestra'!$F$8:$F$42,SMALL(IF("Página Web"='03.Muestra'!$D$8:$D$42,ROW('03.Muestra'!$F$8:$F$42)-MIN(ROW('03.Muestra'!$D$8:$D$42))+1,""),ROW()-56)),"")</f>
        <v>https://bocm.es/boletin-oficial-del-estado-boletines-autonomicos-y-de-la-provincia-de-madrid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https://bocm.es/aviso-legal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Privacidad</v>
      </c>
      <c r="C63" s="85" t="str" cm="1">
        <f t="array" ref="C63">IFERROR(INDEX('03.Muestra'!$F$8:$F$42,SMALL(IF("Página Web"='03.Muestra'!$D$8:$D$42,ROW('03.Muestra'!$F$8:$F$42)-MIN(ROW('03.Muestra'!$D$8:$D$42))+1,""),ROW()-56)),"")</f>
        <v>https://bocm.es/privacidad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https://bocm.es/contacto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https://bocm.es/declaracion-de-accesibilidad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https://bocm.es/mapa-web</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Búsqueda avanzada</v>
      </c>
      <c r="C67" s="85" t="str" cm="1">
        <f t="array" ref="C67">IFERROR(INDEX('03.Muestra'!$F$8:$F$42,SMALL(IF("Página Web"='03.Muestra'!$D$8:$D$42,ROW('03.Muestra'!$F$8:$F$42)-MIN(ROW('03.Muestra'!$D$8:$D$42))+1,""),ROW()-56)),"")</f>
        <v>https://bocm.es/advanced-search</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Autenticación</v>
      </c>
      <c r="C97" s="85" t="str" cm="1">
        <f t="array" ref="C97">IFERROR(INDEX('03.Muestra'!$F$8:$F$42,SMALL(IF("Página Web"='03.Muestra'!$D$8:$D$42,ROW('03.Muestra'!$F$8:$F$42)-MIN(ROW('03.Muestra'!$D$8:$D$42))+1,""),ROW()-94)),"")</f>
        <v>https://bocm.es/autentificacion-verificacion</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BOCM</v>
      </c>
      <c r="C98" s="85" t="str" cm="1">
        <f t="array" ref="C98">IFERROR(INDEX('03.Muestra'!$F$8:$F$42,SMALL(IF("Página Web"='03.Muestra'!$D$8:$D$42,ROW('03.Muestra'!$F$8:$F$42)-MIN(ROW('03.Muestra'!$D$8:$D$42))+1,""),ROW()-94)),"")</f>
        <v>https://bocm.es/que-es-bocm</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Otros Boletines</v>
      </c>
      <c r="C99" s="85" t="str" cm="1">
        <f t="array" ref="C99">IFERROR(INDEX('03.Muestra'!$F$8:$F$42,SMALL(IF("Página Web"='03.Muestra'!$D$8:$D$42,ROW('03.Muestra'!$F$8:$F$42)-MIN(ROW('03.Muestra'!$D$8:$D$42))+1,""),ROW()-94)),"")</f>
        <v>https://bocm.es/boletin-oficial-del-estado-boletines-autonomicos-y-de-la-provincia-de-madrid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https://bocm.es/aviso-legal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Privacidad</v>
      </c>
      <c r="C101" s="85" t="str" cm="1">
        <f t="array" ref="C101">IFERROR(INDEX('03.Muestra'!$F$8:$F$42,SMALL(IF("Página Web"='03.Muestra'!$D$8:$D$42,ROW('03.Muestra'!$F$8:$F$42)-MIN(ROW('03.Muestra'!$D$8:$D$42))+1,""),ROW()-94)),"")</f>
        <v>https://bocm.es/privacidad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https://bocm.es/contacto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https://bocm.es/declaracion-de-accesibilidad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https://bocm.es/mapa-web</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Búsqueda avanzada</v>
      </c>
      <c r="C105" s="85" t="str" cm="1">
        <f t="array" ref="C105">IFERROR(INDEX('03.Muestra'!$F$8:$F$42,SMALL(IF("Página Web"='03.Muestra'!$D$8:$D$42,ROW('03.Muestra'!$F$8:$F$42)-MIN(ROW('03.Muestra'!$D$8:$D$42))+1,""),ROW()-94)),"")</f>
        <v>https://bocm.es/advanced-search</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Autenticación</v>
      </c>
      <c r="C135" s="85" t="str" cm="1">
        <f t="array" ref="C135">IFERROR(INDEX('03.Muestra'!$F$8:$F$42,SMALL(IF("Página Web"='03.Muestra'!$D$8:$D$42,ROW('03.Muestra'!$F$8:$F$42)-MIN(ROW('03.Muestra'!$D$8:$D$42))+1,""),ROW()-132)),"")</f>
        <v>https://bocm.es/autentificacion-verificacion</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BOCM</v>
      </c>
      <c r="C136" s="85" t="str" cm="1">
        <f t="array" ref="C136">IFERROR(INDEX('03.Muestra'!$F$8:$F$42,SMALL(IF("Página Web"='03.Muestra'!$D$8:$D$42,ROW('03.Muestra'!$F$8:$F$42)-MIN(ROW('03.Muestra'!$D$8:$D$42))+1,""),ROW()-132)),"")</f>
        <v>https://bocm.es/que-es-bocm</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Otros Boletines</v>
      </c>
      <c r="C137" s="85" t="str" cm="1">
        <f t="array" ref="C137">IFERROR(INDEX('03.Muestra'!$F$8:$F$42,SMALL(IF("Página Web"='03.Muestra'!$D$8:$D$42,ROW('03.Muestra'!$F$8:$F$42)-MIN(ROW('03.Muestra'!$D$8:$D$42))+1,""),ROW()-132)),"")</f>
        <v>https://bocm.es/boletin-oficial-del-estado-boletines-autonomicos-y-de-la-provincia-de-madrid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https://bocm.es/aviso-legal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Privacidad</v>
      </c>
      <c r="C139" s="85" t="str" cm="1">
        <f t="array" ref="C139">IFERROR(INDEX('03.Muestra'!$F$8:$F$42,SMALL(IF("Página Web"='03.Muestra'!$D$8:$D$42,ROW('03.Muestra'!$F$8:$F$42)-MIN(ROW('03.Muestra'!$D$8:$D$42))+1,""),ROW()-132)),"")</f>
        <v>https://bocm.es/privacidad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https://bocm.es/contacto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https://bocm.es/declaracion-de-accesibilidad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https://bocm.es/mapa-web</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Búsqueda avanzada</v>
      </c>
      <c r="C143" s="85" t="str" cm="1">
        <f t="array" ref="C143">IFERROR(INDEX('03.Muestra'!$F$8:$F$42,SMALL(IF("Página Web"='03.Muestra'!$D$8:$D$42,ROW('03.Muestra'!$F$8:$F$42)-MIN(ROW('03.Muestra'!$D$8:$D$42))+1,""),ROW()-132)),"")</f>
        <v>https://bocm.es/advanced-search</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Autenticación</v>
      </c>
      <c r="C173" s="85" t="str" cm="1">
        <f t="array" ref="C173">IFERROR(INDEX('03.Muestra'!$F$8:$F$42,SMALL(IF("Página Web"='03.Muestra'!$D$8:$D$42,ROW('03.Muestra'!$F$8:$F$42)-MIN(ROW('03.Muestra'!$D$8:$D$42))+1,""),ROW()-170)),"")</f>
        <v>https://bocm.es/autentificacion-verificacion</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BOCM</v>
      </c>
      <c r="C174" s="85" t="str" cm="1">
        <f t="array" ref="C174">IFERROR(INDEX('03.Muestra'!$F$8:$F$42,SMALL(IF("Página Web"='03.Muestra'!$D$8:$D$42,ROW('03.Muestra'!$F$8:$F$42)-MIN(ROW('03.Muestra'!$D$8:$D$42))+1,""),ROW()-170)),"")</f>
        <v>https://bocm.es/que-es-bocm</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Otros Boletines</v>
      </c>
      <c r="C175" s="85" t="str" cm="1">
        <f t="array" ref="C175">IFERROR(INDEX('03.Muestra'!$F$8:$F$42,SMALL(IF("Página Web"='03.Muestra'!$D$8:$D$42,ROW('03.Muestra'!$F$8:$F$42)-MIN(ROW('03.Muestra'!$D$8:$D$42))+1,""),ROW()-170)),"")</f>
        <v>https://bocm.es/boletin-oficial-del-estado-boletines-autonomicos-y-de-la-provincia-de-madrid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https://bocm.es/aviso-legal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Privacidad</v>
      </c>
      <c r="C177" s="85" t="str" cm="1">
        <f t="array" ref="C177">IFERROR(INDEX('03.Muestra'!$F$8:$F$42,SMALL(IF("Página Web"='03.Muestra'!$D$8:$D$42,ROW('03.Muestra'!$F$8:$F$42)-MIN(ROW('03.Muestra'!$D$8:$D$42))+1,""),ROW()-170)),"")</f>
        <v>https://bocm.es/privacidad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https://bocm.es/contacto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https://bocm.es/declaracion-de-accesibilidad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https://bocm.es/mapa-web</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Búsqueda avanzada</v>
      </c>
      <c r="C181" s="85" t="str" cm="1">
        <f t="array" ref="C181">IFERROR(INDEX('03.Muestra'!$F$8:$F$42,SMALL(IF("Página Web"='03.Muestra'!$D$8:$D$42,ROW('03.Muestra'!$F$8:$F$42)-MIN(ROW('03.Muestra'!$D$8:$D$42))+1,""),ROW()-170)),"")</f>
        <v>https://bocm.es/advanced-search</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11</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Autenticación</v>
      </c>
      <c r="C211" s="85" t="str" cm="1">
        <f t="array" ref="C211">IFERROR(INDEX('03.Muestra'!$F$8:$F$42,SMALL(IF("Página Web"='03.Muestra'!$D$8:$D$42,ROW('03.Muestra'!$F$8:$F$42)-MIN(ROW('03.Muestra'!$D$8:$D$42))+1,""),ROW()-208)),"")</f>
        <v>https://bocm.es/autentificacion-verificacion</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BOCM</v>
      </c>
      <c r="C212" s="85" t="str" cm="1">
        <f t="array" ref="C212">IFERROR(INDEX('03.Muestra'!$F$8:$F$42,SMALL(IF("Página Web"='03.Muestra'!$D$8:$D$42,ROW('03.Muestra'!$F$8:$F$42)-MIN(ROW('03.Muestra'!$D$8:$D$42))+1,""),ROW()-208)),"")</f>
        <v>https://bocm.es/que-es-bocm</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Otros Boletines</v>
      </c>
      <c r="C213" s="85" t="str" cm="1">
        <f t="array" ref="C213">IFERROR(INDEX('03.Muestra'!$F$8:$F$42,SMALL(IF("Página Web"='03.Muestra'!$D$8:$D$42,ROW('03.Muestra'!$F$8:$F$42)-MIN(ROW('03.Muestra'!$D$8:$D$42))+1,""),ROW()-208)),"")</f>
        <v>https://bocm.es/boletin-oficial-del-estado-boletines-autonomicos-y-de-la-provincia-de-madrid</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https://bocm.es/aviso-legal</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Privacidad</v>
      </c>
      <c r="C215" s="85" t="str" cm="1">
        <f t="array" ref="C215">IFERROR(INDEX('03.Muestra'!$F$8:$F$42,SMALL(IF("Página Web"='03.Muestra'!$D$8:$D$42,ROW('03.Muestra'!$F$8:$F$42)-MIN(ROW('03.Muestra'!$D$8:$D$42))+1,""),ROW()-208)),"")</f>
        <v>https://bocm.es/privacidad</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https://bocm.es/contacto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https://bocm.es/declaracion-de-accesibilidad</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https://bocm.es/mapa-web</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Búsqueda avanzada</v>
      </c>
      <c r="C219" s="85" t="str" cm="1">
        <f t="array" ref="C219">IFERROR(INDEX('03.Muestra'!$F$8:$F$42,SMALL(IF("Página Web"='03.Muestra'!$D$8:$D$42,ROW('03.Muestra'!$F$8:$F$42)-MIN(ROW('03.Muestra'!$D$8:$D$42))+1,""),ROW()-208)),"")</f>
        <v>https://bocm.es/advanced-search</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https://bocm.es/</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Último BOCM</v>
      </c>
      <c r="C248" s="85" t="str" cm="1">
        <f t="array" ref="C248">IFERROR(INDEX('03.Muestra'!$F$8:$F$42,SMALL(IF("Página Web"='03.Muestra'!$D$8:$D$42,ROW('03.Muestra'!$F$8:$F$42)-MIN(ROW('03.Muestra'!$D$8:$D$42))+1,""),ROW()-246)),"")</f>
        <v>https://bocm.es/ultimo-bocm</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1</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Autenticación</v>
      </c>
      <c r="C249" s="85" t="str" cm="1">
        <f t="array" ref="C249">IFERROR(INDEX('03.Muestra'!$F$8:$F$42,SMALL(IF("Página Web"='03.Muestra'!$D$8:$D$42,ROW('03.Muestra'!$F$8:$F$42)-MIN(ROW('03.Muestra'!$D$8:$D$42))+1,""),ROW()-246)),"")</f>
        <v>https://bocm.es/autentificacion-verificacion</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es BOCM</v>
      </c>
      <c r="C250" s="85" t="str" cm="1">
        <f t="array" ref="C250">IFERROR(INDEX('03.Muestra'!$F$8:$F$42,SMALL(IF("Página Web"='03.Muestra'!$D$8:$D$42,ROW('03.Muestra'!$F$8:$F$42)-MIN(ROW('03.Muestra'!$D$8:$D$42))+1,""),ROW()-246)),"")</f>
        <v>https://bocm.es/que-es-bocm</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Otros Boletines</v>
      </c>
      <c r="C251" s="85" t="str" cm="1">
        <f t="array" ref="C251">IFERROR(INDEX('03.Muestra'!$F$8:$F$42,SMALL(IF("Página Web"='03.Muestra'!$D$8:$D$42,ROW('03.Muestra'!$F$8:$F$42)-MIN(ROW('03.Muestra'!$D$8:$D$42))+1,""),ROW()-246)),"")</f>
        <v>https://bocm.es/boletin-oficial-del-estado-boletines-autonomicos-y-de-la-provincia-de-madrid</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https://bocm.es/aviso-legal</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Privacidad</v>
      </c>
      <c r="C253" s="85" t="str" cm="1">
        <f t="array" ref="C253">IFERROR(INDEX('03.Muestra'!$F$8:$F$42,SMALL(IF("Página Web"='03.Muestra'!$D$8:$D$42,ROW('03.Muestra'!$F$8:$F$42)-MIN(ROW('03.Muestra'!$D$8:$D$42))+1,""),ROW()-246)),"")</f>
        <v>https://bocm.es/privacidad</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Contacto</v>
      </c>
      <c r="C254" s="85" t="str" cm="1">
        <f t="array" ref="C254">IFERROR(INDEX('03.Muestra'!$F$8:$F$42,SMALL(IF("Página Web"='03.Muestra'!$D$8:$D$42,ROW('03.Muestra'!$F$8:$F$42)-MIN(ROW('03.Muestra'!$D$8:$D$42))+1,""),ROW()-246)),"")</f>
        <v>https://bocm.es/contacto</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https://bocm.es/declaracion-de-accesibilidad</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https://bocm.es/mapa-web</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Búsqueda avanzada</v>
      </c>
      <c r="C257" s="85" t="str" cm="1">
        <f t="array" ref="C257">IFERROR(INDEX('03.Muestra'!$F$8:$F$42,SMALL(IF("Página Web"='03.Muestra'!$D$8:$D$42,ROW('03.Muestra'!$F$8:$F$42)-MIN(ROW('03.Muestra'!$D$8:$D$42))+1,""),ROW()-246)),"")</f>
        <v>https://bocm.es/advanced-search</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https://bocm.es/</v>
      </c>
      <c r="D285" s="99" t="s">
        <v>92</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Último BOCM</v>
      </c>
      <c r="C286" s="85" t="str" cm="1">
        <f t="array" ref="C286">IFERROR(INDEX('03.Muestra'!$F$8:$F$42,SMALL(IF("Página Web"='03.Muestra'!$D$8:$D$42,ROW('03.Muestra'!$F$8:$F$42)-MIN(ROW('03.Muestra'!$D$8:$D$42))+1,""),ROW()-284)),"")</f>
        <v>https://bocm.es/ultimo-bocm</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9</v>
      </c>
      <c r="J286" s="91">
        <f ca="1">COUNTIF($D285:INDIRECT("$D" &amp;  SUM(ROW()-1,'03.Muestra'!$D$45)-1),J285)</f>
        <v>2</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Autenticación</v>
      </c>
      <c r="C287" s="85" t="str" cm="1">
        <f t="array" ref="C287">IFERROR(INDEX('03.Muestra'!$F$8:$F$42,SMALL(IF("Página Web"='03.Muestra'!$D$8:$D$42,ROW('03.Muestra'!$F$8:$F$42)-MIN(ROW('03.Muestra'!$D$8:$D$42))+1,""),ROW()-284)),"")</f>
        <v>https://bocm.es/autentificacion-verificacion</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es BOCM</v>
      </c>
      <c r="C288" s="85" t="str" cm="1">
        <f t="array" ref="C288">IFERROR(INDEX('03.Muestra'!$F$8:$F$42,SMALL(IF("Página Web"='03.Muestra'!$D$8:$D$42,ROW('03.Muestra'!$F$8:$F$42)-MIN(ROW('03.Muestra'!$D$8:$D$42))+1,""),ROW()-284)),"")</f>
        <v>https://bocm.es/que-es-bocm</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Otros Boletines</v>
      </c>
      <c r="C289" s="85" t="str" cm="1">
        <f t="array" ref="C289">IFERROR(INDEX('03.Muestra'!$F$8:$F$42,SMALL(IF("Página Web"='03.Muestra'!$D$8:$D$42,ROW('03.Muestra'!$F$8:$F$42)-MIN(ROW('03.Muestra'!$D$8:$D$42))+1,""),ROW()-284)),"")</f>
        <v>https://bocm.es/boletin-oficial-del-estado-boletines-autonomicos-y-de-la-provincia-de-madrid</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https://bocm.es/aviso-legal</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Privacidad</v>
      </c>
      <c r="C291" s="85" t="str" cm="1">
        <f t="array" ref="C291">IFERROR(INDEX('03.Muestra'!$F$8:$F$42,SMALL(IF("Página Web"='03.Muestra'!$D$8:$D$42,ROW('03.Muestra'!$F$8:$F$42)-MIN(ROW('03.Muestra'!$D$8:$D$42))+1,""),ROW()-284)),"")</f>
        <v>https://bocm.es/privacidad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Contacto</v>
      </c>
      <c r="C292" s="85" t="str" cm="1">
        <f t="array" ref="C292">IFERROR(INDEX('03.Muestra'!$F$8:$F$42,SMALL(IF("Página Web"='03.Muestra'!$D$8:$D$42,ROW('03.Muestra'!$F$8:$F$42)-MIN(ROW('03.Muestra'!$D$8:$D$42))+1,""),ROW()-284)),"")</f>
        <v>https://bocm.es/contacto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https://bocm.es/declaracion-de-accesibilidad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https://bocm.es/mapa-web</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Búsqueda avanzada</v>
      </c>
      <c r="C295" s="85" t="str" cm="1">
        <f t="array" ref="C295">IFERROR(INDEX('03.Muestra'!$F$8:$F$42,SMALL(IF("Página Web"='03.Muestra'!$D$8:$D$42,ROW('03.Muestra'!$F$8:$F$42)-MIN(ROW('03.Muestra'!$D$8:$D$42))+1,""),ROW()-284)),"")</f>
        <v>https://bocm.es/advanced-search</v>
      </c>
      <c r="D295" s="99" t="s">
        <v>92</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https://bocm.es/</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Último BOCM</v>
      </c>
      <c r="C324" s="85" t="str" cm="1">
        <f t="array" ref="C324">IFERROR(INDEX('03.Muestra'!$F$8:$F$42,SMALL(IF("Página Web"='03.Muestra'!$D$8:$D$42,ROW('03.Muestra'!$F$8:$F$42)-MIN(ROW('03.Muestra'!$D$8:$D$42))+1,""),ROW()-322)),"")</f>
        <v>https://bocm.es/ultimo-bocm</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Autenticación</v>
      </c>
      <c r="C325" s="85" t="str" cm="1">
        <f t="array" ref="C325">IFERROR(INDEX('03.Muestra'!$F$8:$F$42,SMALL(IF("Página Web"='03.Muestra'!$D$8:$D$42,ROW('03.Muestra'!$F$8:$F$42)-MIN(ROW('03.Muestra'!$D$8:$D$42))+1,""),ROW()-322)),"")</f>
        <v>https://bocm.es/autentificacion-verificacion</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es BOCM</v>
      </c>
      <c r="C326" s="85" t="str" cm="1">
        <f t="array" ref="C326">IFERROR(INDEX('03.Muestra'!$F$8:$F$42,SMALL(IF("Página Web"='03.Muestra'!$D$8:$D$42,ROW('03.Muestra'!$F$8:$F$42)-MIN(ROW('03.Muestra'!$D$8:$D$42))+1,""),ROW()-322)),"")</f>
        <v>https://bocm.es/que-es-bocm</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Otros Boletines</v>
      </c>
      <c r="C327" s="85" t="str" cm="1">
        <f t="array" ref="C327">IFERROR(INDEX('03.Muestra'!$F$8:$F$42,SMALL(IF("Página Web"='03.Muestra'!$D$8:$D$42,ROW('03.Muestra'!$F$8:$F$42)-MIN(ROW('03.Muestra'!$D$8:$D$42))+1,""),ROW()-322)),"")</f>
        <v>https://bocm.es/boletin-oficial-del-estado-boletines-autonomicos-y-de-la-provincia-de-madrid</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https://bocm.es/aviso-legal</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Privacidad</v>
      </c>
      <c r="C329" s="85" t="str" cm="1">
        <f t="array" ref="C329">IFERROR(INDEX('03.Muestra'!$F$8:$F$42,SMALL(IF("Página Web"='03.Muestra'!$D$8:$D$42,ROW('03.Muestra'!$F$8:$F$42)-MIN(ROW('03.Muestra'!$D$8:$D$42))+1,""),ROW()-322)),"")</f>
        <v>https://bocm.es/privacidad</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Contacto</v>
      </c>
      <c r="C330" s="85" t="str" cm="1">
        <f t="array" ref="C330">IFERROR(INDEX('03.Muestra'!$F$8:$F$42,SMALL(IF("Página Web"='03.Muestra'!$D$8:$D$42,ROW('03.Muestra'!$F$8:$F$42)-MIN(ROW('03.Muestra'!$D$8:$D$42))+1,""),ROW()-322)),"")</f>
        <v>https://bocm.es/contacto</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https://bocm.es/declaracion-de-accesibilidad</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https://bocm.es/mapa-web</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Búsqueda avanzada</v>
      </c>
      <c r="C333" s="85" t="str" cm="1">
        <f t="array" ref="C333">IFERROR(INDEX('03.Muestra'!$F$8:$F$42,SMALL(IF("Página Web"='03.Muestra'!$D$8:$D$42,ROW('03.Muestra'!$F$8:$F$42)-MIN(ROW('03.Muestra'!$D$8:$D$42))+1,""),ROW()-322)),"")</f>
        <v>https://bocm.es/advanced-search</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https://bocm.es/</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Último BOCM</v>
      </c>
      <c r="C362" s="85" t="str" cm="1">
        <f t="array" ref="C362">IFERROR(INDEX('03.Muestra'!$F$8:$F$42,SMALL(IF("Página Web"='03.Muestra'!$D$8:$D$42,ROW('03.Muestra'!$F$8:$F$42)-MIN(ROW('03.Muestra'!$D$8:$D$42))+1,""),ROW()-360)),"")</f>
        <v>https://bocm.es/ultimo-bocm</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Autenticación</v>
      </c>
      <c r="C363" s="85" t="str" cm="1">
        <f t="array" ref="C363">IFERROR(INDEX('03.Muestra'!$F$8:$F$42,SMALL(IF("Página Web"='03.Muestra'!$D$8:$D$42,ROW('03.Muestra'!$F$8:$F$42)-MIN(ROW('03.Muestra'!$D$8:$D$42))+1,""),ROW()-360)),"")</f>
        <v>https://bocm.es/autentificacion-verificacion</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es BOCM</v>
      </c>
      <c r="C364" s="85" t="str" cm="1">
        <f t="array" ref="C364">IFERROR(INDEX('03.Muestra'!$F$8:$F$42,SMALL(IF("Página Web"='03.Muestra'!$D$8:$D$42,ROW('03.Muestra'!$F$8:$F$42)-MIN(ROW('03.Muestra'!$D$8:$D$42))+1,""),ROW()-360)),"")</f>
        <v>https://bocm.es/que-es-bocm</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Otros Boletines</v>
      </c>
      <c r="C365" s="85" t="str" cm="1">
        <f t="array" ref="C365">IFERROR(INDEX('03.Muestra'!$F$8:$F$42,SMALL(IF("Página Web"='03.Muestra'!$D$8:$D$42,ROW('03.Muestra'!$F$8:$F$42)-MIN(ROW('03.Muestra'!$D$8:$D$42))+1,""),ROW()-360)),"")</f>
        <v>https://bocm.es/boletin-oficial-del-estado-boletines-autonomicos-y-de-la-provincia-de-madrid</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https://bocm.es/aviso-legal</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Privacidad</v>
      </c>
      <c r="C367" s="85" t="str" cm="1">
        <f t="array" ref="C367">IFERROR(INDEX('03.Muestra'!$F$8:$F$42,SMALL(IF("Página Web"='03.Muestra'!$D$8:$D$42,ROW('03.Muestra'!$F$8:$F$42)-MIN(ROW('03.Muestra'!$D$8:$D$42))+1,""),ROW()-360)),"")</f>
        <v>https://bocm.es/privacidad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Contacto</v>
      </c>
      <c r="C368" s="85" t="str" cm="1">
        <f t="array" ref="C368">IFERROR(INDEX('03.Muestra'!$F$8:$F$42,SMALL(IF("Página Web"='03.Muestra'!$D$8:$D$42,ROW('03.Muestra'!$F$8:$F$42)-MIN(ROW('03.Muestra'!$D$8:$D$42))+1,""),ROW()-360)),"")</f>
        <v>https://bocm.es/contacto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https://bocm.es/declaracion-de-accesibilidad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web</v>
      </c>
      <c r="C370" s="85" t="str" cm="1">
        <f t="array" ref="C370">IFERROR(INDEX('03.Muestra'!$F$8:$F$42,SMALL(IF("Página Web"='03.Muestra'!$D$8:$D$42,ROW('03.Muestra'!$F$8:$F$42)-MIN(ROW('03.Muestra'!$D$8:$D$42))+1,""),ROW()-360)),"")</f>
        <v>https://bocm.es/mapa-web</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Búsqueda avanzada</v>
      </c>
      <c r="C371" s="85" t="str" cm="1">
        <f t="array" ref="C371">IFERROR(INDEX('03.Muestra'!$F$8:$F$42,SMALL(IF("Página Web"='03.Muestra'!$D$8:$D$42,ROW('03.Muestra'!$F$8:$F$42)-MIN(ROW('03.Muestra'!$D$8:$D$42))+1,""),ROW()-360)),"")</f>
        <v>https://bocm.es/advanced-search</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https://bocm.es/</v>
      </c>
      <c r="D399" s="99" t="s">
        <v>94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Último BOCM</v>
      </c>
      <c r="C400" s="85" t="str" cm="1">
        <f t="array" ref="C400">IFERROR(INDEX('03.Muestra'!$F$8:$F$42,SMALL(IF("Página Web"='03.Muestra'!$D$8:$D$42,ROW('03.Muestra'!$F$8:$F$42)-MIN(ROW('03.Muestra'!$D$8:$D$42))+1,""),ROW()-398)),"")</f>
        <v>https://bocm.es/ultimo-bocm</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1</v>
      </c>
      <c r="J400" s="91">
        <f ca="1">COUNTIF($D399:INDIRECT("$D" &amp;  SUM(ROW()-1,'03.Muestra'!$D$45)-1),J399)</f>
        <v>10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Autenticación</v>
      </c>
      <c r="C401" s="85" t="str" cm="1">
        <f t="array" ref="C401">IFERROR(INDEX('03.Muestra'!$F$8:$F$42,SMALL(IF("Página Web"='03.Muestra'!$D$8:$D$42,ROW('03.Muestra'!$F$8:$F$42)-MIN(ROW('03.Muestra'!$D$8:$D$42))+1,""),ROW()-398)),"")</f>
        <v>https://bocm.es/autentificacion-verificacion</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es BOCM</v>
      </c>
      <c r="C402" s="85" t="str" cm="1">
        <f t="array" ref="C402">IFERROR(INDEX('03.Muestra'!$F$8:$F$42,SMALL(IF("Página Web"='03.Muestra'!$D$8:$D$42,ROW('03.Muestra'!$F$8:$F$42)-MIN(ROW('03.Muestra'!$D$8:$D$42))+1,""),ROW()-398)),"")</f>
        <v>https://bocm.es/que-es-bocm</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Otros Boletines</v>
      </c>
      <c r="C403" s="85" t="str" cm="1">
        <f t="array" ref="C403">IFERROR(INDEX('03.Muestra'!$F$8:$F$42,SMALL(IF("Página Web"='03.Muestra'!$D$8:$D$42,ROW('03.Muestra'!$F$8:$F$42)-MIN(ROW('03.Muestra'!$D$8:$D$42))+1,""),ROW()-398)),"")</f>
        <v>https://bocm.es/boletin-oficial-del-estado-boletines-autonomicos-y-de-la-provincia-de-madrid</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https://bocm.es/aviso-legal</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Privacidad</v>
      </c>
      <c r="C405" s="85" t="str" cm="1">
        <f t="array" ref="C405">IFERROR(INDEX('03.Muestra'!$F$8:$F$42,SMALL(IF("Página Web"='03.Muestra'!$D$8:$D$42,ROW('03.Muestra'!$F$8:$F$42)-MIN(ROW('03.Muestra'!$D$8:$D$42))+1,""),ROW()-398)),"")</f>
        <v>https://bocm.es/privacidad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Contacto</v>
      </c>
      <c r="C406" s="85" t="str" cm="1">
        <f t="array" ref="C406">IFERROR(INDEX('03.Muestra'!$F$8:$F$42,SMALL(IF("Página Web"='03.Muestra'!$D$8:$D$42,ROW('03.Muestra'!$F$8:$F$42)-MIN(ROW('03.Muestra'!$D$8:$D$42))+1,""),ROW()-398)),"")</f>
        <v>https://bocm.es/contacto</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https://bocm.es/declaracion-de-accesibilidad</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web</v>
      </c>
      <c r="C408" s="85" t="str" cm="1">
        <f t="array" ref="C408">IFERROR(INDEX('03.Muestra'!$F$8:$F$42,SMALL(IF("Página Web"='03.Muestra'!$D$8:$D$42,ROW('03.Muestra'!$F$8:$F$42)-MIN(ROW('03.Muestra'!$D$8:$D$42))+1,""),ROW()-398)),"")</f>
        <v>https://bocm.es/mapa-web</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Búsqueda avanzada</v>
      </c>
      <c r="C409" s="85" t="str" cm="1">
        <f t="array" ref="C409">IFERROR(INDEX('03.Muestra'!$F$8:$F$42,SMALL(IF("Página Web"='03.Muestra'!$D$8:$D$42,ROW('03.Muestra'!$F$8:$F$42)-MIN(ROW('03.Muestra'!$D$8:$D$42))+1,""),ROW()-398)),"")</f>
        <v>https://bocm.es/advanced-search</v>
      </c>
      <c r="D409" s="99" t="s">
        <v>92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https://bocm.es/</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Último BOCM</v>
      </c>
      <c r="C438" s="85" t="str" cm="1">
        <f t="array" ref="C438">IFERROR(INDEX('03.Muestra'!$F$8:$F$42,SMALL(IF("Página Web"='03.Muestra'!$D$8:$D$42,ROW('03.Muestra'!$F$8:$F$42)-MIN(ROW('03.Muestra'!$D$8:$D$42))+1,""),ROW()-436)),"")</f>
        <v>https://bocm.es/ultimo-bocm</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Autenticación</v>
      </c>
      <c r="C439" s="85" t="str" cm="1">
        <f t="array" ref="C439">IFERROR(INDEX('03.Muestra'!$F$8:$F$42,SMALL(IF("Página Web"='03.Muestra'!$D$8:$D$42,ROW('03.Muestra'!$F$8:$F$42)-MIN(ROW('03.Muestra'!$D$8:$D$42))+1,""),ROW()-436)),"")</f>
        <v>https://bocm.es/autentificacion-verificacion</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es BOCM</v>
      </c>
      <c r="C440" s="85" t="str" cm="1">
        <f t="array" ref="C440">IFERROR(INDEX('03.Muestra'!$F$8:$F$42,SMALL(IF("Página Web"='03.Muestra'!$D$8:$D$42,ROW('03.Muestra'!$F$8:$F$42)-MIN(ROW('03.Muestra'!$D$8:$D$42))+1,""),ROW()-436)),"")</f>
        <v>https://bocm.es/que-es-bocm</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Otros Boletines</v>
      </c>
      <c r="C441" s="85" t="str" cm="1">
        <f t="array" ref="C441">IFERROR(INDEX('03.Muestra'!$F$8:$F$42,SMALL(IF("Página Web"='03.Muestra'!$D$8:$D$42,ROW('03.Muestra'!$F$8:$F$42)-MIN(ROW('03.Muestra'!$D$8:$D$42))+1,""),ROW()-436)),"")</f>
        <v>https://bocm.es/boletin-oficial-del-estado-boletines-autonomicos-y-de-la-provincia-de-madrid</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https://bocm.es/aviso-legal</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Privacidad</v>
      </c>
      <c r="C443" s="85" t="str" cm="1">
        <f t="array" ref="C443">IFERROR(INDEX('03.Muestra'!$F$8:$F$42,SMALL(IF("Página Web"='03.Muestra'!$D$8:$D$42,ROW('03.Muestra'!$F$8:$F$42)-MIN(ROW('03.Muestra'!$D$8:$D$42))+1,""),ROW()-436)),"")</f>
        <v>https://bocm.es/privacidad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Contacto</v>
      </c>
      <c r="C444" s="85" t="str" cm="1">
        <f t="array" ref="C444">IFERROR(INDEX('03.Muestra'!$F$8:$F$42,SMALL(IF("Página Web"='03.Muestra'!$D$8:$D$42,ROW('03.Muestra'!$F$8:$F$42)-MIN(ROW('03.Muestra'!$D$8:$D$42))+1,""),ROW()-436)),"")</f>
        <v>https://bocm.es/contacto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https://bocm.es/declaracion-de-accesibilidad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web</v>
      </c>
      <c r="C446" s="85" t="str" cm="1">
        <f t="array" ref="C446">IFERROR(INDEX('03.Muestra'!$F$8:$F$42,SMALL(IF("Página Web"='03.Muestra'!$D$8:$D$42,ROW('03.Muestra'!$F$8:$F$42)-MIN(ROW('03.Muestra'!$D$8:$D$42))+1,""),ROW()-436)),"")</f>
        <v>https://bocm.es/mapa-web</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Búsqueda avanzada</v>
      </c>
      <c r="C447" s="85" t="str" cm="1">
        <f t="array" ref="C447">IFERROR(INDEX('03.Muestra'!$F$8:$F$42,SMALL(IF("Página Web"='03.Muestra'!$D$8:$D$42,ROW('03.Muestra'!$F$8:$F$42)-MIN(ROW('03.Muestra'!$D$8:$D$42))+1,""),ROW()-436)),"")</f>
        <v>https://bocm.es/advanced-search</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https://bocm.es/</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Último BOCM</v>
      </c>
      <c r="C476" s="85" t="str" cm="1">
        <f t="array" ref="C476">IFERROR(INDEX('03.Muestra'!$F$8:$F$42,SMALL(IF("Página Web"='03.Muestra'!$D$8:$D$42,ROW('03.Muestra'!$F$8:$F$42)-MIN(ROW('03.Muestra'!$D$8:$D$42))+1,""),ROW()-474)),"")</f>
        <v>https://bocm.es/ultimo-bocm</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11</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Autenticación</v>
      </c>
      <c r="C477" s="85" t="str" cm="1">
        <f t="array" ref="C477">IFERROR(INDEX('03.Muestra'!$F$8:$F$42,SMALL(IF("Página Web"='03.Muestra'!$D$8:$D$42,ROW('03.Muestra'!$F$8:$F$42)-MIN(ROW('03.Muestra'!$D$8:$D$42))+1,""),ROW()-474)),"")</f>
        <v>https://bocm.es/autentificacion-verificacion</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es BOCM</v>
      </c>
      <c r="C478" s="85" t="str" cm="1">
        <f t="array" ref="C478">IFERROR(INDEX('03.Muestra'!$F$8:$F$42,SMALL(IF("Página Web"='03.Muestra'!$D$8:$D$42,ROW('03.Muestra'!$F$8:$F$42)-MIN(ROW('03.Muestra'!$D$8:$D$42))+1,""),ROW()-474)),"")</f>
        <v>https://bocm.es/que-es-bocm</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Otros Boletines</v>
      </c>
      <c r="C479" s="85" t="str" cm="1">
        <f t="array" ref="C479">IFERROR(INDEX('03.Muestra'!$F$8:$F$42,SMALL(IF("Página Web"='03.Muestra'!$D$8:$D$42,ROW('03.Muestra'!$F$8:$F$42)-MIN(ROW('03.Muestra'!$D$8:$D$42))+1,""),ROW()-474)),"")</f>
        <v>https://bocm.es/boletin-oficial-del-estado-boletines-autonomicos-y-de-la-provincia-de-madrid</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https://bocm.es/aviso-legal</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Privacidad</v>
      </c>
      <c r="C481" s="85" t="str" cm="1">
        <f t="array" ref="C481">IFERROR(INDEX('03.Muestra'!$F$8:$F$42,SMALL(IF("Página Web"='03.Muestra'!$D$8:$D$42,ROW('03.Muestra'!$F$8:$F$42)-MIN(ROW('03.Muestra'!$D$8:$D$42))+1,""),ROW()-474)),"")</f>
        <v>https://bocm.es/privacidad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Contacto</v>
      </c>
      <c r="C482" s="85" t="str" cm="1">
        <f t="array" ref="C482">IFERROR(INDEX('03.Muestra'!$F$8:$F$42,SMALL(IF("Página Web"='03.Muestra'!$D$8:$D$42,ROW('03.Muestra'!$F$8:$F$42)-MIN(ROW('03.Muestra'!$D$8:$D$42))+1,""),ROW()-474)),"")</f>
        <v>https://bocm.es/contacto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https://bocm.es/declaracion-de-accesibilidad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web</v>
      </c>
      <c r="C484" s="85" t="str" cm="1">
        <f t="array" ref="C484">IFERROR(INDEX('03.Muestra'!$F$8:$F$42,SMALL(IF("Página Web"='03.Muestra'!$D$8:$D$42,ROW('03.Muestra'!$F$8:$F$42)-MIN(ROW('03.Muestra'!$D$8:$D$42))+1,""),ROW()-474)),"")</f>
        <v>https://bocm.es/mapa-web</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Búsqueda avanzada</v>
      </c>
      <c r="C485" s="85" t="str" cm="1">
        <f t="array" ref="C485">IFERROR(INDEX('03.Muestra'!$F$8:$F$42,SMALL(IF("Página Web"='03.Muestra'!$D$8:$D$42,ROW('03.Muestra'!$F$8:$F$42)-MIN(ROW('03.Muestra'!$D$8:$D$42))+1,""),ROW()-474)),"")</f>
        <v>https://bocm.es/advanced-search</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https://bocm.es/</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Último BOCM</v>
      </c>
      <c r="C514" s="85" t="str" cm="1">
        <f t="array" ref="C514">IFERROR(INDEX('03.Muestra'!$F$8:$F$42,SMALL(IF("Página Web"='03.Muestra'!$D$8:$D$42,ROW('03.Muestra'!$F$8:$F$42)-MIN(ROW('03.Muestra'!$D$8:$D$42))+1,""),ROW()-512)),"")</f>
        <v>https://bocm.es/ultimo-bocm</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11</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Autenticación</v>
      </c>
      <c r="C515" s="85" t="str" cm="1">
        <f t="array" ref="C515">IFERROR(INDEX('03.Muestra'!$F$8:$F$42,SMALL(IF("Página Web"='03.Muestra'!$D$8:$D$42,ROW('03.Muestra'!$F$8:$F$42)-MIN(ROW('03.Muestra'!$D$8:$D$42))+1,""),ROW()-512)),"")</f>
        <v>https://bocm.es/autentificacion-verificacion</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es BOCM</v>
      </c>
      <c r="C516" s="85" t="str" cm="1">
        <f t="array" ref="C516">IFERROR(INDEX('03.Muestra'!$F$8:$F$42,SMALL(IF("Página Web"='03.Muestra'!$D$8:$D$42,ROW('03.Muestra'!$F$8:$F$42)-MIN(ROW('03.Muestra'!$D$8:$D$42))+1,""),ROW()-512)),"")</f>
        <v>https://bocm.es/que-es-bocm</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Otros Boletines</v>
      </c>
      <c r="C517" s="85" t="str" cm="1">
        <f t="array" ref="C517">IFERROR(INDEX('03.Muestra'!$F$8:$F$42,SMALL(IF("Página Web"='03.Muestra'!$D$8:$D$42,ROW('03.Muestra'!$F$8:$F$42)-MIN(ROW('03.Muestra'!$D$8:$D$42))+1,""),ROW()-512)),"")</f>
        <v>https://bocm.es/boletin-oficial-del-estado-boletines-autonomicos-y-de-la-provincia-de-madrid</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https://bocm.es/aviso-legal</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Privacidad</v>
      </c>
      <c r="C519" s="85" t="str" cm="1">
        <f t="array" ref="C519">IFERROR(INDEX('03.Muestra'!$F$8:$F$42,SMALL(IF("Página Web"='03.Muestra'!$D$8:$D$42,ROW('03.Muestra'!$F$8:$F$42)-MIN(ROW('03.Muestra'!$D$8:$D$42))+1,""),ROW()-512)),"")</f>
        <v>https://bocm.es/privacidad</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Contacto</v>
      </c>
      <c r="C520" s="85" t="str" cm="1">
        <f t="array" ref="C520">IFERROR(INDEX('03.Muestra'!$F$8:$F$42,SMALL(IF("Página Web"='03.Muestra'!$D$8:$D$42,ROW('03.Muestra'!$F$8:$F$42)-MIN(ROW('03.Muestra'!$D$8:$D$42))+1,""),ROW()-512)),"")</f>
        <v>https://bocm.es/contacto</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https://bocm.es/declaracion-de-accesibilidad</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web</v>
      </c>
      <c r="C522" s="85" t="str" cm="1">
        <f t="array" ref="C522">IFERROR(INDEX('03.Muestra'!$F$8:$F$42,SMALL(IF("Página Web"='03.Muestra'!$D$8:$D$42,ROW('03.Muestra'!$F$8:$F$42)-MIN(ROW('03.Muestra'!$D$8:$D$42))+1,""),ROW()-512)),"")</f>
        <v>https://bocm.es/mapa-web</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Búsqueda avanzada</v>
      </c>
      <c r="C523" s="85" t="str" cm="1">
        <f t="array" ref="C523">IFERROR(INDEX('03.Muestra'!$F$8:$F$42,SMALL(IF("Página Web"='03.Muestra'!$D$8:$D$42,ROW('03.Muestra'!$F$8:$F$42)-MIN(ROW('03.Muestra'!$D$8:$D$42))+1,""),ROW()-512)),"")</f>
        <v>https://bocm.es/advanced-search</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https://bocm.es/</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Último BOCM</v>
      </c>
      <c r="C552" s="85" t="str" cm="1">
        <f t="array" ref="C552">IFERROR(INDEX('03.Muestra'!$F$8:$F$42,SMALL(IF("Página Web"='03.Muestra'!$D$8:$D$42,ROW('03.Muestra'!$F$8:$F$42)-MIN(ROW('03.Muestra'!$D$8:$D$42))+1,""),ROW()-550)),"")</f>
        <v>https://bocm.es/ultimo-bocm</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Autenticación</v>
      </c>
      <c r="C553" s="85" t="str" cm="1">
        <f t="array" ref="C553">IFERROR(INDEX('03.Muestra'!$F$8:$F$42,SMALL(IF("Página Web"='03.Muestra'!$D$8:$D$42,ROW('03.Muestra'!$F$8:$F$42)-MIN(ROW('03.Muestra'!$D$8:$D$42))+1,""),ROW()-550)),"")</f>
        <v>https://bocm.es/autentificacion-verificacion</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es BOCM</v>
      </c>
      <c r="C554" s="85" t="str" cm="1">
        <f t="array" ref="C554">IFERROR(INDEX('03.Muestra'!$F$8:$F$42,SMALL(IF("Página Web"='03.Muestra'!$D$8:$D$42,ROW('03.Muestra'!$F$8:$F$42)-MIN(ROW('03.Muestra'!$D$8:$D$42))+1,""),ROW()-550)),"")</f>
        <v>https://bocm.es/que-es-bocm</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Otros Boletines</v>
      </c>
      <c r="C555" s="85" t="str" cm="1">
        <f t="array" ref="C555">IFERROR(INDEX('03.Muestra'!$F$8:$F$42,SMALL(IF("Página Web"='03.Muestra'!$D$8:$D$42,ROW('03.Muestra'!$F$8:$F$42)-MIN(ROW('03.Muestra'!$D$8:$D$42))+1,""),ROW()-550)),"")</f>
        <v>https://bocm.es/boletin-oficial-del-estado-boletines-autonomicos-y-de-la-provincia-de-madrid</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https://bocm.es/aviso-legal</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Privacidad</v>
      </c>
      <c r="C557" s="85" t="str" cm="1">
        <f t="array" ref="C557">IFERROR(INDEX('03.Muestra'!$F$8:$F$42,SMALL(IF("Página Web"='03.Muestra'!$D$8:$D$42,ROW('03.Muestra'!$F$8:$F$42)-MIN(ROW('03.Muestra'!$D$8:$D$42))+1,""),ROW()-550)),"")</f>
        <v>https://bocm.es/privacidad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Contacto</v>
      </c>
      <c r="C558" s="85" t="str" cm="1">
        <f t="array" ref="C558">IFERROR(INDEX('03.Muestra'!$F$8:$F$42,SMALL(IF("Página Web"='03.Muestra'!$D$8:$D$42,ROW('03.Muestra'!$F$8:$F$42)-MIN(ROW('03.Muestra'!$D$8:$D$42))+1,""),ROW()-550)),"")</f>
        <v>https://bocm.es/contacto</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https://bocm.es/declaracion-de-accesibilidad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web</v>
      </c>
      <c r="C560" s="85" t="str" cm="1">
        <f t="array" ref="C560">IFERROR(INDEX('03.Muestra'!$F$8:$F$42,SMALL(IF("Página Web"='03.Muestra'!$D$8:$D$42,ROW('03.Muestra'!$F$8:$F$42)-MIN(ROW('03.Muestra'!$D$8:$D$42))+1,""),ROW()-550)),"")</f>
        <v>https://bocm.es/mapa-web</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Búsqueda avanzada</v>
      </c>
      <c r="C561" s="85" t="str" cm="1">
        <f t="array" ref="C561">IFERROR(INDEX('03.Muestra'!$F$8:$F$42,SMALL(IF("Página Web"='03.Muestra'!$D$8:$D$42,ROW('03.Muestra'!$F$8:$F$42)-MIN(ROW('03.Muestra'!$D$8:$D$42))+1,""),ROW()-550)),"")</f>
        <v>https://bocm.es/advanced-search</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https://bocm.es/</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Último BOCM</v>
      </c>
      <c r="C590" s="85" t="str" cm="1">
        <f t="array" ref="C590">IFERROR(INDEX('03.Muestra'!$F$8:$F$42,SMALL(IF("Página Web"='03.Muestra'!$D$8:$D$42,ROW('03.Muestra'!$F$8:$F$42)-MIN(ROW('03.Muestra'!$D$8:$D$42))+1,""),ROW()-588)),"")</f>
        <v>https://bocm.es/ultimo-bocm</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11</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Autenticación</v>
      </c>
      <c r="C591" s="85" t="str" cm="1">
        <f t="array" ref="C591">IFERROR(INDEX('03.Muestra'!$F$8:$F$42,SMALL(IF("Página Web"='03.Muestra'!$D$8:$D$42,ROW('03.Muestra'!$F$8:$F$42)-MIN(ROW('03.Muestra'!$D$8:$D$42))+1,""),ROW()-588)),"")</f>
        <v>https://bocm.es/autentificacion-verificacion</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es BOCM</v>
      </c>
      <c r="C592" s="85" t="str" cm="1">
        <f t="array" ref="C592">IFERROR(INDEX('03.Muestra'!$F$8:$F$42,SMALL(IF("Página Web"='03.Muestra'!$D$8:$D$42,ROW('03.Muestra'!$F$8:$F$42)-MIN(ROW('03.Muestra'!$D$8:$D$42))+1,""),ROW()-588)),"")</f>
        <v>https://bocm.es/que-es-bocm</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Otros Boletines</v>
      </c>
      <c r="C593" s="85" t="str" cm="1">
        <f t="array" ref="C593">IFERROR(INDEX('03.Muestra'!$F$8:$F$42,SMALL(IF("Página Web"='03.Muestra'!$D$8:$D$42,ROW('03.Muestra'!$F$8:$F$42)-MIN(ROW('03.Muestra'!$D$8:$D$42))+1,""),ROW()-588)),"")</f>
        <v>https://bocm.es/boletin-oficial-del-estado-boletines-autonomicos-y-de-la-provincia-de-madrid</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https://bocm.es/aviso-legal</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Privacidad</v>
      </c>
      <c r="C595" s="85" t="str" cm="1">
        <f t="array" ref="C595">IFERROR(INDEX('03.Muestra'!$F$8:$F$42,SMALL(IF("Página Web"='03.Muestra'!$D$8:$D$42,ROW('03.Muestra'!$F$8:$F$42)-MIN(ROW('03.Muestra'!$D$8:$D$42))+1,""),ROW()-588)),"")</f>
        <v>https://bocm.es/privacidad</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Contacto</v>
      </c>
      <c r="C596" s="85" t="str" cm="1">
        <f t="array" ref="C596">IFERROR(INDEX('03.Muestra'!$F$8:$F$42,SMALL(IF("Página Web"='03.Muestra'!$D$8:$D$42,ROW('03.Muestra'!$F$8:$F$42)-MIN(ROW('03.Muestra'!$D$8:$D$42))+1,""),ROW()-588)),"")</f>
        <v>https://bocm.es/contacto</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https://bocm.es/declaracion-de-accesibilidad</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web</v>
      </c>
      <c r="C598" s="85" t="str" cm="1">
        <f t="array" ref="C598">IFERROR(INDEX('03.Muestra'!$F$8:$F$42,SMALL(IF("Página Web"='03.Muestra'!$D$8:$D$42,ROW('03.Muestra'!$F$8:$F$42)-MIN(ROW('03.Muestra'!$D$8:$D$42))+1,""),ROW()-588)),"")</f>
        <v>https://bocm.es/mapa-web</v>
      </c>
      <c r="D598" s="99" t="s">
        <v>92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Búsqueda avanzada</v>
      </c>
      <c r="C599" s="85" t="str" cm="1">
        <f t="array" ref="C599">IFERROR(INDEX('03.Muestra'!$F$8:$F$42,SMALL(IF("Página Web"='03.Muestra'!$D$8:$D$42,ROW('03.Muestra'!$F$8:$F$42)-MIN(ROW('03.Muestra'!$D$8:$D$42))+1,""),ROW()-588)),"")</f>
        <v>https://bocm.es/advanced-search</v>
      </c>
      <c r="D599" s="99" t="s">
        <v>92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https://bocm.es/</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Último BOCM</v>
      </c>
      <c r="C628" s="85" t="str" cm="1">
        <f t="array" ref="C628">IFERROR(INDEX('03.Muestra'!$F$8:$F$42,SMALL(IF("Página Web"='03.Muestra'!$D$8:$D$42,ROW('03.Muestra'!$F$8:$F$42)-MIN(ROW('03.Muestra'!$D$8:$D$42))+1,""),ROW()-626)),"")</f>
        <v>https://bocm.es/ultimo-bocm</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11</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Autenticación</v>
      </c>
      <c r="C629" s="85" t="str" cm="1">
        <f t="array" ref="C629">IFERROR(INDEX('03.Muestra'!$F$8:$F$42,SMALL(IF("Página Web"='03.Muestra'!$D$8:$D$42,ROW('03.Muestra'!$F$8:$F$42)-MIN(ROW('03.Muestra'!$D$8:$D$42))+1,""),ROW()-626)),"")</f>
        <v>https://bocm.es/autentificacion-verificacion</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es BOCM</v>
      </c>
      <c r="C630" s="85" t="str" cm="1">
        <f t="array" ref="C630">IFERROR(INDEX('03.Muestra'!$F$8:$F$42,SMALL(IF("Página Web"='03.Muestra'!$D$8:$D$42,ROW('03.Muestra'!$F$8:$F$42)-MIN(ROW('03.Muestra'!$D$8:$D$42))+1,""),ROW()-626)),"")</f>
        <v>https://bocm.es/que-es-bocm</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Otros Boletines</v>
      </c>
      <c r="C631" s="85" t="str" cm="1">
        <f t="array" ref="C631">IFERROR(INDEX('03.Muestra'!$F$8:$F$42,SMALL(IF("Página Web"='03.Muestra'!$D$8:$D$42,ROW('03.Muestra'!$F$8:$F$42)-MIN(ROW('03.Muestra'!$D$8:$D$42))+1,""),ROW()-626)),"")</f>
        <v>https://bocm.es/boletin-oficial-del-estado-boletines-autonomicos-y-de-la-provincia-de-madrid</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https://bocm.es/aviso-legal</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Privacidad</v>
      </c>
      <c r="C633" s="85" t="str" cm="1">
        <f t="array" ref="C633">IFERROR(INDEX('03.Muestra'!$F$8:$F$42,SMALL(IF("Página Web"='03.Muestra'!$D$8:$D$42,ROW('03.Muestra'!$F$8:$F$42)-MIN(ROW('03.Muestra'!$D$8:$D$42))+1,""),ROW()-626)),"")</f>
        <v>https://bocm.es/privacidad</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Contacto</v>
      </c>
      <c r="C634" s="85" t="str" cm="1">
        <f t="array" ref="C634">IFERROR(INDEX('03.Muestra'!$F$8:$F$42,SMALL(IF("Página Web"='03.Muestra'!$D$8:$D$42,ROW('03.Muestra'!$F$8:$F$42)-MIN(ROW('03.Muestra'!$D$8:$D$42))+1,""),ROW()-626)),"")</f>
        <v>https://bocm.es/contacto</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https://bocm.es/declaracion-de-accesibilidad</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web</v>
      </c>
      <c r="C636" s="85" t="str" cm="1">
        <f t="array" ref="C636">IFERROR(INDEX('03.Muestra'!$F$8:$F$42,SMALL(IF("Página Web"='03.Muestra'!$D$8:$D$42,ROW('03.Muestra'!$F$8:$F$42)-MIN(ROW('03.Muestra'!$D$8:$D$42))+1,""),ROW()-626)),"")</f>
        <v>https://bocm.es/mapa-web</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Búsqueda avanzada</v>
      </c>
      <c r="C637" s="85" t="str" cm="1">
        <f t="array" ref="C637">IFERROR(INDEX('03.Muestra'!$F$8:$F$42,SMALL(IF("Página Web"='03.Muestra'!$D$8:$D$42,ROW('03.Muestra'!$F$8:$F$42)-MIN(ROW('03.Muestra'!$D$8:$D$42))+1,""),ROW()-626)),"")</f>
        <v>https://bocm.es/advanced-search</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https://bocm.es/</v>
      </c>
      <c r="D665" s="99" t="s">
        <v>94</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Último BOCM</v>
      </c>
      <c r="C666" s="85" t="str" cm="1">
        <f t="array" ref="C666">IFERROR(INDEX('03.Muestra'!$F$8:$F$42,SMALL(IF("Página Web"='03.Muestra'!$D$8:$D$42,ROW('03.Muestra'!$F$8:$F$42)-MIN(ROW('03.Muestra'!$D$8:$D$42))+1,""),ROW()-664)),"")</f>
        <v>https://bocm.es/ultimo-bocm</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Autenticación</v>
      </c>
      <c r="C667" s="85" t="str" cm="1">
        <f t="array" ref="C667">IFERROR(INDEX('03.Muestra'!$F$8:$F$42,SMALL(IF("Página Web"='03.Muestra'!$D$8:$D$42,ROW('03.Muestra'!$F$8:$F$42)-MIN(ROW('03.Muestra'!$D$8:$D$42))+1,""),ROW()-664)),"")</f>
        <v>https://bocm.es/autentificacion-verificacion</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es BOCM</v>
      </c>
      <c r="C668" s="85" t="str" cm="1">
        <f t="array" ref="C668">IFERROR(INDEX('03.Muestra'!$F$8:$F$42,SMALL(IF("Página Web"='03.Muestra'!$D$8:$D$42,ROW('03.Muestra'!$F$8:$F$42)-MIN(ROW('03.Muestra'!$D$8:$D$42))+1,""),ROW()-664)),"")</f>
        <v>https://bocm.es/que-es-bocm</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Otros Boletines</v>
      </c>
      <c r="C669" s="85" t="str" cm="1">
        <f t="array" ref="C669">IFERROR(INDEX('03.Muestra'!$F$8:$F$42,SMALL(IF("Página Web"='03.Muestra'!$D$8:$D$42,ROW('03.Muestra'!$F$8:$F$42)-MIN(ROW('03.Muestra'!$D$8:$D$42))+1,""),ROW()-664)),"")</f>
        <v>https://bocm.es/boletin-oficial-del-estado-boletines-autonomicos-y-de-la-provincia-de-madrid</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https://bocm.es/aviso-legal</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Privacidad</v>
      </c>
      <c r="C671" s="85" t="str" cm="1">
        <f t="array" ref="C671">IFERROR(INDEX('03.Muestra'!$F$8:$F$42,SMALL(IF("Página Web"='03.Muestra'!$D$8:$D$42,ROW('03.Muestra'!$F$8:$F$42)-MIN(ROW('03.Muestra'!$D$8:$D$42))+1,""),ROW()-664)),"")</f>
        <v>https://bocm.es/privacidad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Contacto</v>
      </c>
      <c r="C672" s="85" t="str" cm="1">
        <f t="array" ref="C672">IFERROR(INDEX('03.Muestra'!$F$8:$F$42,SMALL(IF("Página Web"='03.Muestra'!$D$8:$D$42,ROW('03.Muestra'!$F$8:$F$42)-MIN(ROW('03.Muestra'!$D$8:$D$42))+1,""),ROW()-664)),"")</f>
        <v>https://bocm.es/contacto</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https://bocm.es/declaracion-de-accesibilidad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web</v>
      </c>
      <c r="C674" s="85" t="str" cm="1">
        <f t="array" ref="C674">IFERROR(INDEX('03.Muestra'!$F$8:$F$42,SMALL(IF("Página Web"='03.Muestra'!$D$8:$D$42,ROW('03.Muestra'!$F$8:$F$42)-MIN(ROW('03.Muestra'!$D$8:$D$42))+1,""),ROW()-664)),"")</f>
        <v>https://bocm.es/mapa-web</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Búsqueda avanzada</v>
      </c>
      <c r="C675" s="85" t="str" cm="1">
        <f t="array" ref="C675">IFERROR(INDEX('03.Muestra'!$F$8:$F$42,SMALL(IF("Página Web"='03.Muestra'!$D$8:$D$42,ROW('03.Muestra'!$F$8:$F$42)-MIN(ROW('03.Muestra'!$D$8:$D$42))+1,""),ROW()-664)),"")</f>
        <v>https://bocm.es/advanced-search</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https://bocm.es/</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Último BOCM</v>
      </c>
      <c r="C704" s="85" t="str" cm="1">
        <f t="array" ref="C704">IFERROR(INDEX('03.Muestra'!$F$8:$F$42,SMALL(IF("Página Web"='03.Muestra'!$D$8:$D$42,ROW('03.Muestra'!$F$8:$F$42)-MIN(ROW('03.Muestra'!$D$8:$D$42))+1,""),ROW()-702)),"")</f>
        <v>https://bocm.es/ultimo-bocm</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1</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Autenticación</v>
      </c>
      <c r="C705" s="85" t="str" cm="1">
        <f t="array" ref="C705">IFERROR(INDEX('03.Muestra'!$F$8:$F$42,SMALL(IF("Página Web"='03.Muestra'!$D$8:$D$42,ROW('03.Muestra'!$F$8:$F$42)-MIN(ROW('03.Muestra'!$D$8:$D$42))+1,""),ROW()-702)),"")</f>
        <v>https://bocm.es/autentificacion-verificacion</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es BOCM</v>
      </c>
      <c r="C706" s="85" t="str" cm="1">
        <f t="array" ref="C706">IFERROR(INDEX('03.Muestra'!$F$8:$F$42,SMALL(IF("Página Web"='03.Muestra'!$D$8:$D$42,ROW('03.Muestra'!$F$8:$F$42)-MIN(ROW('03.Muestra'!$D$8:$D$42))+1,""),ROW()-702)),"")</f>
        <v>https://bocm.es/que-es-bocm</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Otros Boletines</v>
      </c>
      <c r="C707" s="85" t="str" cm="1">
        <f t="array" ref="C707">IFERROR(INDEX('03.Muestra'!$F$8:$F$42,SMALL(IF("Página Web"='03.Muestra'!$D$8:$D$42,ROW('03.Muestra'!$F$8:$F$42)-MIN(ROW('03.Muestra'!$D$8:$D$42))+1,""),ROW()-702)),"")</f>
        <v>https://bocm.es/boletin-oficial-del-estado-boletines-autonomicos-y-de-la-provincia-de-madrid</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https://bocm.es/aviso-legal</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Privacidad</v>
      </c>
      <c r="C709" s="85" t="str" cm="1">
        <f t="array" ref="C709">IFERROR(INDEX('03.Muestra'!$F$8:$F$42,SMALL(IF("Página Web"='03.Muestra'!$D$8:$D$42,ROW('03.Muestra'!$F$8:$F$42)-MIN(ROW('03.Muestra'!$D$8:$D$42))+1,""),ROW()-702)),"")</f>
        <v>https://bocm.es/privacidad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Contacto</v>
      </c>
      <c r="C710" s="85" t="str" cm="1">
        <f t="array" ref="C710">IFERROR(INDEX('03.Muestra'!$F$8:$F$42,SMALL(IF("Página Web"='03.Muestra'!$D$8:$D$42,ROW('03.Muestra'!$F$8:$F$42)-MIN(ROW('03.Muestra'!$D$8:$D$42))+1,""),ROW()-702)),"")</f>
        <v>https://bocm.es/contacto</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https://bocm.es/declaracion-de-accesibilidad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web</v>
      </c>
      <c r="C712" s="85" t="str" cm="1">
        <f t="array" ref="C712">IFERROR(INDEX('03.Muestra'!$F$8:$F$42,SMALL(IF("Página Web"='03.Muestra'!$D$8:$D$42,ROW('03.Muestra'!$F$8:$F$42)-MIN(ROW('03.Muestra'!$D$8:$D$42))+1,""),ROW()-702)),"")</f>
        <v>https://bocm.es/mapa-web</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Búsqueda avanzada</v>
      </c>
      <c r="C713" s="85" t="str" cm="1">
        <f t="array" ref="C713">IFERROR(INDEX('03.Muestra'!$F$8:$F$42,SMALL(IF("Página Web"='03.Muestra'!$D$8:$D$42,ROW('03.Muestra'!$F$8:$F$42)-MIN(ROW('03.Muestra'!$D$8:$D$42))+1,""),ROW()-702)),"")</f>
        <v>https://bocm.es/advanced-search</v>
      </c>
      <c r="D713" s="99" t="s">
        <v>92</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https://bocm.es/</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Último BOCM</v>
      </c>
      <c r="C742" s="85" t="str" cm="1">
        <f t="array" ref="C742">IFERROR(INDEX('03.Muestra'!$F$8:$F$42,SMALL(IF("Página Web"='03.Muestra'!$D$8:$D$42,ROW('03.Muestra'!$F$8:$F$42)-MIN(ROW('03.Muestra'!$D$8:$D$42))+1,""),ROW()-740)),"")</f>
        <v>https://bocm.es/ultimo-bocm</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v>
      </c>
      <c r="J742" s="91">
        <f ca="1">COUNTIF($D741:INDIRECT("$D" &amp;  SUM(ROW()-1,'03.Muestra'!$D$45)-1),J741)</f>
        <v>10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Autenticación</v>
      </c>
      <c r="C743" s="85" t="str" cm="1">
        <f t="array" ref="C743">IFERROR(INDEX('03.Muestra'!$F$8:$F$42,SMALL(IF("Página Web"='03.Muestra'!$D$8:$D$42,ROW('03.Muestra'!$F$8:$F$42)-MIN(ROW('03.Muestra'!$D$8:$D$42))+1,""),ROW()-740)),"")</f>
        <v>https://bocm.es/autentificacion-verificacion</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Qué es BOCM</v>
      </c>
      <c r="C744" s="85" t="str" cm="1">
        <f t="array" ref="C744">IFERROR(INDEX('03.Muestra'!$F$8:$F$42,SMALL(IF("Página Web"='03.Muestra'!$D$8:$D$42,ROW('03.Muestra'!$F$8:$F$42)-MIN(ROW('03.Muestra'!$D$8:$D$42))+1,""),ROW()-740)),"")</f>
        <v>https://bocm.es/que-es-bocm</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Otros Boletines</v>
      </c>
      <c r="C745" s="85" t="str" cm="1">
        <f t="array" ref="C745">IFERROR(INDEX('03.Muestra'!$F$8:$F$42,SMALL(IF("Página Web"='03.Muestra'!$D$8:$D$42,ROW('03.Muestra'!$F$8:$F$42)-MIN(ROW('03.Muestra'!$D$8:$D$42))+1,""),ROW()-740)),"")</f>
        <v>https://bocm.es/boletin-oficial-del-estado-boletines-autonomicos-y-de-la-provincia-de-madrid</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Aviso legal</v>
      </c>
      <c r="C746" s="85" t="str" cm="1">
        <f t="array" ref="C746">IFERROR(INDEX('03.Muestra'!$F$8:$F$42,SMALL(IF("Página Web"='03.Muestra'!$D$8:$D$42,ROW('03.Muestra'!$F$8:$F$42)-MIN(ROW('03.Muestra'!$D$8:$D$42))+1,""),ROW()-740)),"")</f>
        <v>https://bocm.es/aviso-legal</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Privacidad</v>
      </c>
      <c r="C747" s="85" t="str" cm="1">
        <f t="array" ref="C747">IFERROR(INDEX('03.Muestra'!$F$8:$F$42,SMALL(IF("Página Web"='03.Muestra'!$D$8:$D$42,ROW('03.Muestra'!$F$8:$F$42)-MIN(ROW('03.Muestra'!$D$8:$D$42))+1,""),ROW()-740)),"")</f>
        <v>https://bocm.es/privacidad</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Contacto</v>
      </c>
      <c r="C748" s="85" t="str" cm="1">
        <f t="array" ref="C748">IFERROR(INDEX('03.Muestra'!$F$8:$F$42,SMALL(IF("Página Web"='03.Muestra'!$D$8:$D$42,ROW('03.Muestra'!$F$8:$F$42)-MIN(ROW('03.Muestra'!$D$8:$D$42))+1,""),ROW()-740)),"")</f>
        <v>https://bocm.es/contacto</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Accesibilidad</v>
      </c>
      <c r="C749" s="85" t="str" cm="1">
        <f t="array" ref="C749">IFERROR(INDEX('03.Muestra'!$F$8:$F$42,SMALL(IF("Página Web"='03.Muestra'!$D$8:$D$42,ROW('03.Muestra'!$F$8:$F$42)-MIN(ROW('03.Muestra'!$D$8:$D$42))+1,""),ROW()-740)),"")</f>
        <v>https://bocm.es/declaracion-de-accesibilidad</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Mapa web</v>
      </c>
      <c r="C750" s="85" t="str" cm="1">
        <f t="array" ref="C750">IFERROR(INDEX('03.Muestra'!$F$8:$F$42,SMALL(IF("Página Web"='03.Muestra'!$D$8:$D$42,ROW('03.Muestra'!$F$8:$F$42)-MIN(ROW('03.Muestra'!$D$8:$D$42))+1,""),ROW()-740)),"")</f>
        <v>https://bocm.es/mapa-web</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Búsqueda avanzada</v>
      </c>
      <c r="C751" s="85" t="str" cm="1">
        <f t="array" ref="C751">IFERROR(INDEX('03.Muestra'!$F$8:$F$42,SMALL(IF("Página Web"='03.Muestra'!$D$8:$D$42,ROW('03.Muestra'!$F$8:$F$42)-MIN(ROW('03.Muestra'!$D$8:$D$42))+1,""),ROW()-740)),"")</f>
        <v>https://bocm.es/advanced-search</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https://bocm.es/</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Último BOCM</v>
      </c>
      <c r="C780" s="85" t="str" cm="1">
        <f t="array" ref="C780">IFERROR(INDEX('03.Muestra'!$F$8:$F$42,SMALL(IF("Página Web"='03.Muestra'!$D$8:$D$42,ROW('03.Muestra'!$F$8:$F$42)-MIN(ROW('03.Muestra'!$D$8:$D$42))+1,""),ROW()-778)),"")</f>
        <v>https://bocm.es/ultimo-bocm</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11</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Autenticación</v>
      </c>
      <c r="C781" s="85" t="str" cm="1">
        <f t="array" ref="C781">IFERROR(INDEX('03.Muestra'!$F$8:$F$42,SMALL(IF("Página Web"='03.Muestra'!$D$8:$D$42,ROW('03.Muestra'!$F$8:$F$42)-MIN(ROW('03.Muestra'!$D$8:$D$42))+1,""),ROW()-778)),"")</f>
        <v>https://bocm.es/autentificacion-verificacion</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Qué es BOCM</v>
      </c>
      <c r="C782" s="85" t="str" cm="1">
        <f t="array" ref="C782">IFERROR(INDEX('03.Muestra'!$F$8:$F$42,SMALL(IF("Página Web"='03.Muestra'!$D$8:$D$42,ROW('03.Muestra'!$F$8:$F$42)-MIN(ROW('03.Muestra'!$D$8:$D$42))+1,""),ROW()-778)),"")</f>
        <v>https://bocm.es/que-es-bocm</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Otros Boletines</v>
      </c>
      <c r="C783" s="85" t="str" cm="1">
        <f t="array" ref="C783">IFERROR(INDEX('03.Muestra'!$F$8:$F$42,SMALL(IF("Página Web"='03.Muestra'!$D$8:$D$42,ROW('03.Muestra'!$F$8:$F$42)-MIN(ROW('03.Muestra'!$D$8:$D$42))+1,""),ROW()-778)),"")</f>
        <v>https://bocm.es/boletin-oficial-del-estado-boletines-autonomicos-y-de-la-provincia-de-madrid</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Aviso legal</v>
      </c>
      <c r="C784" s="85" t="str" cm="1">
        <f t="array" ref="C784">IFERROR(INDEX('03.Muestra'!$F$8:$F$42,SMALL(IF("Página Web"='03.Muestra'!$D$8:$D$42,ROW('03.Muestra'!$F$8:$F$42)-MIN(ROW('03.Muestra'!$D$8:$D$42))+1,""),ROW()-778)),"")</f>
        <v>https://bocm.es/aviso-legal</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Privacidad</v>
      </c>
      <c r="C785" s="85" t="str" cm="1">
        <f t="array" ref="C785">IFERROR(INDEX('03.Muestra'!$F$8:$F$42,SMALL(IF("Página Web"='03.Muestra'!$D$8:$D$42,ROW('03.Muestra'!$F$8:$F$42)-MIN(ROW('03.Muestra'!$D$8:$D$42))+1,""),ROW()-778)),"")</f>
        <v>https://bocm.es/privacidad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Contacto</v>
      </c>
      <c r="C786" s="85" t="str" cm="1">
        <f t="array" ref="C786">IFERROR(INDEX('03.Muestra'!$F$8:$F$42,SMALL(IF("Página Web"='03.Muestra'!$D$8:$D$42,ROW('03.Muestra'!$F$8:$F$42)-MIN(ROW('03.Muestra'!$D$8:$D$42))+1,""),ROW()-778)),"")</f>
        <v>https://bocm.es/contacto</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Accesibilidad</v>
      </c>
      <c r="C787" s="85" t="str" cm="1">
        <f t="array" ref="C787">IFERROR(INDEX('03.Muestra'!$F$8:$F$42,SMALL(IF("Página Web"='03.Muestra'!$D$8:$D$42,ROW('03.Muestra'!$F$8:$F$42)-MIN(ROW('03.Muestra'!$D$8:$D$42))+1,""),ROW()-778)),"")</f>
        <v>https://bocm.es/declaracion-de-accesibilidad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Mapa web</v>
      </c>
      <c r="C788" s="85" t="str" cm="1">
        <f t="array" ref="C788">IFERROR(INDEX('03.Muestra'!$F$8:$F$42,SMALL(IF("Página Web"='03.Muestra'!$D$8:$D$42,ROW('03.Muestra'!$F$8:$F$42)-MIN(ROW('03.Muestra'!$D$8:$D$42))+1,""),ROW()-778)),"")</f>
        <v>https://bocm.es/mapa-web</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Búsqueda avanzada</v>
      </c>
      <c r="C789" s="85" t="str" cm="1">
        <f t="array" ref="C789">IFERROR(INDEX('03.Muestra'!$F$8:$F$42,SMALL(IF("Página Web"='03.Muestra'!$D$8:$D$42,ROW('03.Muestra'!$F$8:$F$42)-MIN(ROW('03.Muestra'!$D$8:$D$42))+1,""),ROW()-778)),"")</f>
        <v>https://bocm.es/advanced-search</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https://bocm.es/</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Último BOCM</v>
      </c>
      <c r="C818" s="85" t="str" cm="1">
        <f t="array" ref="C818">IFERROR(INDEX('03.Muestra'!$F$8:$F$42,SMALL(IF("Página Web"='03.Muestra'!$D$8:$D$42,ROW('03.Muestra'!$F$8:$F$42)-MIN(ROW('03.Muestra'!$D$8:$D$42))+1,""),ROW()-816)),"")</f>
        <v>https://bocm.es/ultimo-bocm</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11</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Autenticación</v>
      </c>
      <c r="C819" s="85" t="str" cm="1">
        <f t="array" ref="C819">IFERROR(INDEX('03.Muestra'!$F$8:$F$42,SMALL(IF("Página Web"='03.Muestra'!$D$8:$D$42,ROW('03.Muestra'!$F$8:$F$42)-MIN(ROW('03.Muestra'!$D$8:$D$42))+1,""),ROW()-816)),"")</f>
        <v>https://bocm.es/autentificacion-verificacion</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Qué es BOCM</v>
      </c>
      <c r="C820" s="85" t="str" cm="1">
        <f t="array" ref="C820">IFERROR(INDEX('03.Muestra'!$F$8:$F$42,SMALL(IF("Página Web"='03.Muestra'!$D$8:$D$42,ROW('03.Muestra'!$F$8:$F$42)-MIN(ROW('03.Muestra'!$D$8:$D$42))+1,""),ROW()-816)),"")</f>
        <v>https://bocm.es/que-es-bocm</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Otros Boletines</v>
      </c>
      <c r="C821" s="85" t="str" cm="1">
        <f t="array" ref="C821">IFERROR(INDEX('03.Muestra'!$F$8:$F$42,SMALL(IF("Página Web"='03.Muestra'!$D$8:$D$42,ROW('03.Muestra'!$F$8:$F$42)-MIN(ROW('03.Muestra'!$D$8:$D$42))+1,""),ROW()-816)),"")</f>
        <v>https://bocm.es/boletin-oficial-del-estado-boletines-autonomicos-y-de-la-provincia-de-madrid</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Aviso legal</v>
      </c>
      <c r="C822" s="85" t="str" cm="1">
        <f t="array" ref="C822">IFERROR(INDEX('03.Muestra'!$F$8:$F$42,SMALL(IF("Página Web"='03.Muestra'!$D$8:$D$42,ROW('03.Muestra'!$F$8:$F$42)-MIN(ROW('03.Muestra'!$D$8:$D$42))+1,""),ROW()-816)),"")</f>
        <v>https://bocm.es/aviso-legal</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Privacidad</v>
      </c>
      <c r="C823" s="85" t="str" cm="1">
        <f t="array" ref="C823">IFERROR(INDEX('03.Muestra'!$F$8:$F$42,SMALL(IF("Página Web"='03.Muestra'!$D$8:$D$42,ROW('03.Muestra'!$F$8:$F$42)-MIN(ROW('03.Muestra'!$D$8:$D$42))+1,""),ROW()-816)),"")</f>
        <v>https://bocm.es/privacidad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Contacto</v>
      </c>
      <c r="C824" s="85" t="str" cm="1">
        <f t="array" ref="C824">IFERROR(INDEX('03.Muestra'!$F$8:$F$42,SMALL(IF("Página Web"='03.Muestra'!$D$8:$D$42,ROW('03.Muestra'!$F$8:$F$42)-MIN(ROW('03.Muestra'!$D$8:$D$42))+1,""),ROW()-816)),"")</f>
        <v>https://bocm.es/contacto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Accesibilidad</v>
      </c>
      <c r="C825" s="85" t="str" cm="1">
        <f t="array" ref="C825">IFERROR(INDEX('03.Muestra'!$F$8:$F$42,SMALL(IF("Página Web"='03.Muestra'!$D$8:$D$42,ROW('03.Muestra'!$F$8:$F$42)-MIN(ROW('03.Muestra'!$D$8:$D$42))+1,""),ROW()-816)),"")</f>
        <v>https://bocm.es/declaracion-de-accesibilidad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Mapa web</v>
      </c>
      <c r="C826" s="85" t="str" cm="1">
        <f t="array" ref="C826">IFERROR(INDEX('03.Muestra'!$F$8:$F$42,SMALL(IF("Página Web"='03.Muestra'!$D$8:$D$42,ROW('03.Muestra'!$F$8:$F$42)-MIN(ROW('03.Muestra'!$D$8:$D$42))+1,""),ROW()-816)),"")</f>
        <v>https://bocm.es/mapa-web</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Búsqueda avanzada</v>
      </c>
      <c r="C827" s="85" t="str" cm="1">
        <f t="array" ref="C827">IFERROR(INDEX('03.Muestra'!$F$8:$F$42,SMALL(IF("Página Web"='03.Muestra'!$D$8:$D$42,ROW('03.Muestra'!$F$8:$F$42)-MIN(ROW('03.Muestra'!$D$8:$D$42))+1,""),ROW()-816)),"")</f>
        <v>https://bocm.es/advanced-search</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https://bocm.es/</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Último BOCM</v>
      </c>
      <c r="C856" s="85" t="str" cm="1">
        <f t="array" ref="C856">IFERROR(INDEX('03.Muestra'!$F$8:$F$42,SMALL(IF("Página Web"='03.Muestra'!$D$8:$D$42,ROW('03.Muestra'!$F$8:$F$42)-MIN(ROW('03.Muestra'!$D$8:$D$42))+1,""),ROW()-854)),"")</f>
        <v>https://bocm.es/ultimo-bocm</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Autenticación</v>
      </c>
      <c r="C857" s="85" t="str" cm="1">
        <f t="array" ref="C857">IFERROR(INDEX('03.Muestra'!$F$8:$F$42,SMALL(IF("Página Web"='03.Muestra'!$D$8:$D$42,ROW('03.Muestra'!$F$8:$F$42)-MIN(ROW('03.Muestra'!$D$8:$D$42))+1,""),ROW()-854)),"")</f>
        <v>https://bocm.es/autentificacion-verificacion</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Qué es BOCM</v>
      </c>
      <c r="C858" s="85" t="str" cm="1">
        <f t="array" ref="C858">IFERROR(INDEX('03.Muestra'!$F$8:$F$42,SMALL(IF("Página Web"='03.Muestra'!$D$8:$D$42,ROW('03.Muestra'!$F$8:$F$42)-MIN(ROW('03.Muestra'!$D$8:$D$42))+1,""),ROW()-854)),"")</f>
        <v>https://bocm.es/que-es-bocm</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Otros Boletines</v>
      </c>
      <c r="C859" s="85" t="str" cm="1">
        <f t="array" ref="C859">IFERROR(INDEX('03.Muestra'!$F$8:$F$42,SMALL(IF("Página Web"='03.Muestra'!$D$8:$D$42,ROW('03.Muestra'!$F$8:$F$42)-MIN(ROW('03.Muestra'!$D$8:$D$42))+1,""),ROW()-854)),"")</f>
        <v>https://bocm.es/boletin-oficial-del-estado-boletines-autonomicos-y-de-la-provincia-de-madrid</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Aviso legal</v>
      </c>
      <c r="C860" s="85" t="str" cm="1">
        <f t="array" ref="C860">IFERROR(INDEX('03.Muestra'!$F$8:$F$42,SMALL(IF("Página Web"='03.Muestra'!$D$8:$D$42,ROW('03.Muestra'!$F$8:$F$42)-MIN(ROW('03.Muestra'!$D$8:$D$42))+1,""),ROW()-854)),"")</f>
        <v>https://bocm.es/aviso-legal</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Privacidad</v>
      </c>
      <c r="C861" s="85" t="str" cm="1">
        <f t="array" ref="C861">IFERROR(INDEX('03.Muestra'!$F$8:$F$42,SMALL(IF("Página Web"='03.Muestra'!$D$8:$D$42,ROW('03.Muestra'!$F$8:$F$42)-MIN(ROW('03.Muestra'!$D$8:$D$42))+1,""),ROW()-854)),"")</f>
        <v>https://bocm.es/privacidad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Contacto</v>
      </c>
      <c r="C862" s="85" t="str" cm="1">
        <f t="array" ref="C862">IFERROR(INDEX('03.Muestra'!$F$8:$F$42,SMALL(IF("Página Web"='03.Muestra'!$D$8:$D$42,ROW('03.Muestra'!$F$8:$F$42)-MIN(ROW('03.Muestra'!$D$8:$D$42))+1,""),ROW()-854)),"")</f>
        <v>https://bocm.es/contacto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Accesibilidad</v>
      </c>
      <c r="C863" s="85" t="str" cm="1">
        <f t="array" ref="C863">IFERROR(INDEX('03.Muestra'!$F$8:$F$42,SMALL(IF("Página Web"='03.Muestra'!$D$8:$D$42,ROW('03.Muestra'!$F$8:$F$42)-MIN(ROW('03.Muestra'!$D$8:$D$42))+1,""),ROW()-854)),"")</f>
        <v>https://bocm.es/declaracion-de-accesibilidad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Mapa web</v>
      </c>
      <c r="C864" s="85" t="str" cm="1">
        <f t="array" ref="C864">IFERROR(INDEX('03.Muestra'!$F$8:$F$42,SMALL(IF("Página Web"='03.Muestra'!$D$8:$D$42,ROW('03.Muestra'!$F$8:$F$42)-MIN(ROW('03.Muestra'!$D$8:$D$42))+1,""),ROW()-854)),"")</f>
        <v>https://bocm.es/mapa-web</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Búsqueda avanzada</v>
      </c>
      <c r="C865" s="85" t="str" cm="1">
        <f t="array" ref="C865">IFERROR(INDEX('03.Muestra'!$F$8:$F$42,SMALL(IF("Página Web"='03.Muestra'!$D$8:$D$42,ROW('03.Muestra'!$F$8:$F$42)-MIN(ROW('03.Muestra'!$D$8:$D$42))+1,""),ROW()-854)),"")</f>
        <v>https://bocm.es/advanced-search</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https://bocm.es/</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Último BOCM</v>
      </c>
      <c r="C894" s="85" t="str" cm="1">
        <f t="array" ref="C894">IFERROR(INDEX('03.Muestra'!$F$8:$F$42,SMALL(IF("Página Web"='03.Muestra'!$D$8:$D$42,ROW('03.Muestra'!$F$8:$F$42)-MIN(ROW('03.Muestra'!$D$8:$D$42))+1,""),ROW()-892)),"")</f>
        <v>https://bocm.es/ultimo-bocm</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11</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Autenticación</v>
      </c>
      <c r="C895" s="85" t="str" cm="1">
        <f t="array" ref="C895">IFERROR(INDEX('03.Muestra'!$F$8:$F$42,SMALL(IF("Página Web"='03.Muestra'!$D$8:$D$42,ROW('03.Muestra'!$F$8:$F$42)-MIN(ROW('03.Muestra'!$D$8:$D$42))+1,""),ROW()-892)),"")</f>
        <v>https://bocm.es/autentificacion-verificacion</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Qué es BOCM</v>
      </c>
      <c r="C896" s="85" t="str" cm="1">
        <f t="array" ref="C896">IFERROR(INDEX('03.Muestra'!$F$8:$F$42,SMALL(IF("Página Web"='03.Muestra'!$D$8:$D$42,ROW('03.Muestra'!$F$8:$F$42)-MIN(ROW('03.Muestra'!$D$8:$D$42))+1,""),ROW()-892)),"")</f>
        <v>https://bocm.es/que-es-bocm</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Otros Boletines</v>
      </c>
      <c r="C897" s="85" t="str" cm="1">
        <f t="array" ref="C897">IFERROR(INDEX('03.Muestra'!$F$8:$F$42,SMALL(IF("Página Web"='03.Muestra'!$D$8:$D$42,ROW('03.Muestra'!$F$8:$F$42)-MIN(ROW('03.Muestra'!$D$8:$D$42))+1,""),ROW()-892)),"")</f>
        <v>https://bocm.es/boletin-oficial-del-estado-boletines-autonomicos-y-de-la-provincia-de-madrid</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Aviso legal</v>
      </c>
      <c r="C898" s="85" t="str" cm="1">
        <f t="array" ref="C898">IFERROR(INDEX('03.Muestra'!$F$8:$F$42,SMALL(IF("Página Web"='03.Muestra'!$D$8:$D$42,ROW('03.Muestra'!$F$8:$F$42)-MIN(ROW('03.Muestra'!$D$8:$D$42))+1,""),ROW()-892)),"")</f>
        <v>https://bocm.es/aviso-legal</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Privacidad</v>
      </c>
      <c r="C899" s="85" t="str" cm="1">
        <f t="array" ref="C899">IFERROR(INDEX('03.Muestra'!$F$8:$F$42,SMALL(IF("Página Web"='03.Muestra'!$D$8:$D$42,ROW('03.Muestra'!$F$8:$F$42)-MIN(ROW('03.Muestra'!$D$8:$D$42))+1,""),ROW()-892)),"")</f>
        <v>https://bocm.es/privacidad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Contacto</v>
      </c>
      <c r="C900" s="85" t="str" cm="1">
        <f t="array" ref="C900">IFERROR(INDEX('03.Muestra'!$F$8:$F$42,SMALL(IF("Página Web"='03.Muestra'!$D$8:$D$42,ROW('03.Muestra'!$F$8:$F$42)-MIN(ROW('03.Muestra'!$D$8:$D$42))+1,""),ROW()-892)),"")</f>
        <v>https://bocm.es/contacto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Accesibilidad</v>
      </c>
      <c r="C901" s="85" t="str" cm="1">
        <f t="array" ref="C901">IFERROR(INDEX('03.Muestra'!$F$8:$F$42,SMALL(IF("Página Web"='03.Muestra'!$D$8:$D$42,ROW('03.Muestra'!$F$8:$F$42)-MIN(ROW('03.Muestra'!$D$8:$D$42))+1,""),ROW()-892)),"")</f>
        <v>https://bocm.es/declaracion-de-accesibilidad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Mapa web</v>
      </c>
      <c r="C902" s="85" t="str" cm="1">
        <f t="array" ref="C902">IFERROR(INDEX('03.Muestra'!$F$8:$F$42,SMALL(IF("Página Web"='03.Muestra'!$D$8:$D$42,ROW('03.Muestra'!$F$8:$F$42)-MIN(ROW('03.Muestra'!$D$8:$D$42))+1,""),ROW()-892)),"")</f>
        <v>https://bocm.es/mapa-web</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Búsqueda avanzada</v>
      </c>
      <c r="C903" s="85" t="str" cm="1">
        <f t="array" ref="C903">IFERROR(INDEX('03.Muestra'!$F$8:$F$42,SMALL(IF("Página Web"='03.Muestra'!$D$8:$D$42,ROW('03.Muestra'!$F$8:$F$42)-MIN(ROW('03.Muestra'!$D$8:$D$42))+1,""),ROW()-892)),"")</f>
        <v>https://bocm.es/advanced-search</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https://bocm.es/</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Último BOCM</v>
      </c>
      <c r="C932" s="85" t="str" cm="1">
        <f t="array" ref="C932">IFERROR(INDEX('03.Muestra'!$F$8:$F$42,SMALL(IF("Página Web"='03.Muestra'!$D$8:$D$42,ROW('03.Muestra'!$F$8:$F$42)-MIN(ROW('03.Muestra'!$D$8:$D$42))+1,""),ROW()-930)),"")</f>
        <v>https://bocm.es/ultimo-bocm</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Autenticación</v>
      </c>
      <c r="C933" s="85" t="str" cm="1">
        <f t="array" ref="C933">IFERROR(INDEX('03.Muestra'!$F$8:$F$42,SMALL(IF("Página Web"='03.Muestra'!$D$8:$D$42,ROW('03.Muestra'!$F$8:$F$42)-MIN(ROW('03.Muestra'!$D$8:$D$42))+1,""),ROW()-930)),"")</f>
        <v>https://bocm.es/autentificacion-verificacion</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Qué es BOCM</v>
      </c>
      <c r="C934" s="85" t="str" cm="1">
        <f t="array" ref="C934">IFERROR(INDEX('03.Muestra'!$F$8:$F$42,SMALL(IF("Página Web"='03.Muestra'!$D$8:$D$42,ROW('03.Muestra'!$F$8:$F$42)-MIN(ROW('03.Muestra'!$D$8:$D$42))+1,""),ROW()-930)),"")</f>
        <v>https://bocm.es/que-es-bocm</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Otros Boletines</v>
      </c>
      <c r="C935" s="85" t="str" cm="1">
        <f t="array" ref="C935">IFERROR(INDEX('03.Muestra'!$F$8:$F$42,SMALL(IF("Página Web"='03.Muestra'!$D$8:$D$42,ROW('03.Muestra'!$F$8:$F$42)-MIN(ROW('03.Muestra'!$D$8:$D$42))+1,""),ROW()-930)),"")</f>
        <v>https://bocm.es/boletin-oficial-del-estado-boletines-autonomicos-y-de-la-provincia-de-madrid</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Aviso legal</v>
      </c>
      <c r="C936" s="85" t="str" cm="1">
        <f t="array" ref="C936">IFERROR(INDEX('03.Muestra'!$F$8:$F$42,SMALL(IF("Página Web"='03.Muestra'!$D$8:$D$42,ROW('03.Muestra'!$F$8:$F$42)-MIN(ROW('03.Muestra'!$D$8:$D$42))+1,""),ROW()-930)),"")</f>
        <v>https://bocm.es/aviso-legal</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Privacidad</v>
      </c>
      <c r="C937" s="85" t="str" cm="1">
        <f t="array" ref="C937">IFERROR(INDEX('03.Muestra'!$F$8:$F$42,SMALL(IF("Página Web"='03.Muestra'!$D$8:$D$42,ROW('03.Muestra'!$F$8:$F$42)-MIN(ROW('03.Muestra'!$D$8:$D$42))+1,""),ROW()-930)),"")</f>
        <v>https://bocm.es/privacidad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Contacto</v>
      </c>
      <c r="C938" s="85" t="str" cm="1">
        <f t="array" ref="C938">IFERROR(INDEX('03.Muestra'!$F$8:$F$42,SMALL(IF("Página Web"='03.Muestra'!$D$8:$D$42,ROW('03.Muestra'!$F$8:$F$42)-MIN(ROW('03.Muestra'!$D$8:$D$42))+1,""),ROW()-930)),"")</f>
        <v>https://bocm.es/contacto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Accesibilidad</v>
      </c>
      <c r="C939" s="85" t="str" cm="1">
        <f t="array" ref="C939">IFERROR(INDEX('03.Muestra'!$F$8:$F$42,SMALL(IF("Página Web"='03.Muestra'!$D$8:$D$42,ROW('03.Muestra'!$F$8:$F$42)-MIN(ROW('03.Muestra'!$D$8:$D$42))+1,""),ROW()-930)),"")</f>
        <v>https://bocm.es/declaracion-de-accesibilidad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Mapa web</v>
      </c>
      <c r="C940" s="85" t="str" cm="1">
        <f t="array" ref="C940">IFERROR(INDEX('03.Muestra'!$F$8:$F$42,SMALL(IF("Página Web"='03.Muestra'!$D$8:$D$42,ROW('03.Muestra'!$F$8:$F$42)-MIN(ROW('03.Muestra'!$D$8:$D$42))+1,""),ROW()-930)),"")</f>
        <v>https://bocm.es/mapa-web</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Búsqueda avanzada</v>
      </c>
      <c r="C941" s="85" t="str" cm="1">
        <f t="array" ref="C941">IFERROR(INDEX('03.Muestra'!$F$8:$F$42,SMALL(IF("Página Web"='03.Muestra'!$D$8:$D$42,ROW('03.Muestra'!$F$8:$F$42)-MIN(ROW('03.Muestra'!$D$8:$D$42))+1,""),ROW()-930)),"")</f>
        <v>https://bocm.es/advanced-search</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https://bocm.es/</v>
      </c>
      <c r="D969" s="99" t="s">
        <v>104</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Último BOCM</v>
      </c>
      <c r="C970" s="85" t="str" cm="1">
        <f t="array" ref="C970">IFERROR(INDEX('03.Muestra'!$F$8:$F$42,SMALL(IF("Página Web"='03.Muestra'!$D$8:$D$42,ROW('03.Muestra'!$F$8:$F$42)-MIN(ROW('03.Muestra'!$D$8:$D$42))+1,""),ROW()-968)),"")</f>
        <v>https://bocm.es/ultimo-bocm</v>
      </c>
      <c r="D970" s="99" t="s">
        <v>104</v>
      </c>
      <c r="E970" s="79" t="str">
        <f t="shared" si="50"/>
        <v/>
      </c>
      <c r="F970" s="91">
        <f ca="1">COUNTIF($D969:INDIRECT("$D" &amp;  SUM(ROW()-1,'03.Muestra'!$D$45)-1),F969)</f>
        <v>0</v>
      </c>
      <c r="G970" s="91">
        <f ca="1">COUNTIF($D969:INDIRECT("$D" &amp;  SUM(ROW()-1,'03.Muestra'!$D$45)-1),G969)</f>
        <v>0</v>
      </c>
      <c r="H970" s="91">
        <f ca="1">COUNTIF($D969:INDIRECT("$D" &amp;  SUM(ROW()-1,'03.Muestra'!$D$45)-1),H969)</f>
        <v>11</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Autenticación</v>
      </c>
      <c r="C971" s="85" t="str" cm="1">
        <f t="array" ref="C971">IFERROR(INDEX('03.Muestra'!$F$8:$F$42,SMALL(IF("Página Web"='03.Muestra'!$D$8:$D$42,ROW('03.Muestra'!$F$8:$F$42)-MIN(ROW('03.Muestra'!$D$8:$D$42))+1,""),ROW()-968)),"")</f>
        <v>https://bocm.es/autentificacion-verificacion</v>
      </c>
      <c r="D971" s="99" t="s">
        <v>104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Qué es BOCM</v>
      </c>
      <c r="C972" s="85" t="str" cm="1">
        <f t="array" ref="C972">IFERROR(INDEX('03.Muestra'!$F$8:$F$42,SMALL(IF("Página Web"='03.Muestra'!$D$8:$D$42,ROW('03.Muestra'!$F$8:$F$42)-MIN(ROW('03.Muestra'!$D$8:$D$42))+1,""),ROW()-968)),"")</f>
        <v>https://bocm.es/que-es-bocm</v>
      </c>
      <c r="D972" s="99" t="s">
        <v>104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Otros Boletines</v>
      </c>
      <c r="C973" s="85" t="str" cm="1">
        <f t="array" ref="C973">IFERROR(INDEX('03.Muestra'!$F$8:$F$42,SMALL(IF("Página Web"='03.Muestra'!$D$8:$D$42,ROW('03.Muestra'!$F$8:$F$42)-MIN(ROW('03.Muestra'!$D$8:$D$42))+1,""),ROW()-968)),"")</f>
        <v>https://bocm.es/boletin-oficial-del-estado-boletines-autonomicos-y-de-la-provincia-de-madrid</v>
      </c>
      <c r="D973" s="99" t="s">
        <v>104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Aviso legal</v>
      </c>
      <c r="C974" s="85" t="str" cm="1">
        <f t="array" ref="C974">IFERROR(INDEX('03.Muestra'!$F$8:$F$42,SMALL(IF("Página Web"='03.Muestra'!$D$8:$D$42,ROW('03.Muestra'!$F$8:$F$42)-MIN(ROW('03.Muestra'!$D$8:$D$42))+1,""),ROW()-968)),"")</f>
        <v>https://bocm.es/aviso-legal</v>
      </c>
      <c r="D974" s="99" t="s">
        <v>104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Privacidad</v>
      </c>
      <c r="C975" s="85" t="str" cm="1">
        <f t="array" ref="C975">IFERROR(INDEX('03.Muestra'!$F$8:$F$42,SMALL(IF("Página Web"='03.Muestra'!$D$8:$D$42,ROW('03.Muestra'!$F$8:$F$42)-MIN(ROW('03.Muestra'!$D$8:$D$42))+1,""),ROW()-968)),"")</f>
        <v>https://bocm.es/privacidad</v>
      </c>
      <c r="D975" s="99" t="s">
        <v>104</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Contacto</v>
      </c>
      <c r="C976" s="85" t="str" cm="1">
        <f t="array" ref="C976">IFERROR(INDEX('03.Muestra'!$F$8:$F$42,SMALL(IF("Página Web"='03.Muestra'!$D$8:$D$42,ROW('03.Muestra'!$F$8:$F$42)-MIN(ROW('03.Muestra'!$D$8:$D$42))+1,""),ROW()-968)),"")</f>
        <v>https://bocm.es/contacto</v>
      </c>
      <c r="D976" s="99" t="s">
        <v>104</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Accesibilidad</v>
      </c>
      <c r="C977" s="85" t="str" cm="1">
        <f t="array" ref="C977">IFERROR(INDEX('03.Muestra'!$F$8:$F$42,SMALL(IF("Página Web"='03.Muestra'!$D$8:$D$42,ROW('03.Muestra'!$F$8:$F$42)-MIN(ROW('03.Muestra'!$D$8:$D$42))+1,""),ROW()-968)),"")</f>
        <v>https://bocm.es/declaracion-de-accesibilidad</v>
      </c>
      <c r="D977" s="99" t="s">
        <v>104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Mapa web</v>
      </c>
      <c r="C978" s="85" t="str" cm="1">
        <f t="array" ref="C978">IFERROR(INDEX('03.Muestra'!$F$8:$F$42,SMALL(IF("Página Web"='03.Muestra'!$D$8:$D$42,ROW('03.Muestra'!$F$8:$F$42)-MIN(ROW('03.Muestra'!$D$8:$D$42))+1,""),ROW()-968)),"")</f>
        <v>https://bocm.es/mapa-web</v>
      </c>
      <c r="D978" s="99" t="s">
        <v>104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Búsqueda avanzada</v>
      </c>
      <c r="C979" s="85" t="str" cm="1">
        <f t="array" ref="C979">IFERROR(INDEX('03.Muestra'!$F$8:$F$42,SMALL(IF("Página Web"='03.Muestra'!$D$8:$D$42,ROW('03.Muestra'!$F$8:$F$42)-MIN(ROW('03.Muestra'!$D$8:$D$42))+1,""),ROW()-968)),"")</f>
        <v>https://bocm.es/advanced-search</v>
      </c>
      <c r="D979" s="99" t="s">
        <v>104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https://bocm.es/</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Último BOCM</v>
      </c>
      <c r="C1008" s="85" t="str" cm="1">
        <f t="array" ref="C1008">IFERROR(INDEX('03.Muestra'!$F$8:$F$42,SMALL(IF("Página Web"='03.Muestra'!$D$8:$D$42,ROW('03.Muestra'!$F$8:$F$42)-MIN(ROW('03.Muestra'!$D$8:$D$42))+1,""),ROW()-1006)),"")</f>
        <v>https://bocm.es/ultimo-bocm</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Autenticación</v>
      </c>
      <c r="C1009" s="85" t="str" cm="1">
        <f t="array" ref="C1009">IFERROR(INDEX('03.Muestra'!$F$8:$F$42,SMALL(IF("Página Web"='03.Muestra'!$D$8:$D$42,ROW('03.Muestra'!$F$8:$F$42)-MIN(ROW('03.Muestra'!$D$8:$D$42))+1,""),ROW()-1006)),"")</f>
        <v>https://bocm.es/autentificacion-verificacion</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Qué es BOCM</v>
      </c>
      <c r="C1010" s="85" t="str" cm="1">
        <f t="array" ref="C1010">IFERROR(INDEX('03.Muestra'!$F$8:$F$42,SMALL(IF("Página Web"='03.Muestra'!$D$8:$D$42,ROW('03.Muestra'!$F$8:$F$42)-MIN(ROW('03.Muestra'!$D$8:$D$42))+1,""),ROW()-1006)),"")</f>
        <v>https://bocm.es/que-es-bocm</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Otros Boletines</v>
      </c>
      <c r="C1011" s="85" t="str" cm="1">
        <f t="array" ref="C1011">IFERROR(INDEX('03.Muestra'!$F$8:$F$42,SMALL(IF("Página Web"='03.Muestra'!$D$8:$D$42,ROW('03.Muestra'!$F$8:$F$42)-MIN(ROW('03.Muestra'!$D$8:$D$42))+1,""),ROW()-1006)),"")</f>
        <v>https://bocm.es/boletin-oficial-del-estado-boletines-autonomicos-y-de-la-provincia-de-madrid</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Aviso legal</v>
      </c>
      <c r="C1012" s="85" t="str" cm="1">
        <f t="array" ref="C1012">IFERROR(INDEX('03.Muestra'!$F$8:$F$42,SMALL(IF("Página Web"='03.Muestra'!$D$8:$D$42,ROW('03.Muestra'!$F$8:$F$42)-MIN(ROW('03.Muestra'!$D$8:$D$42))+1,""),ROW()-1006)),"")</f>
        <v>https://bocm.es/aviso-legal</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Privacidad</v>
      </c>
      <c r="C1013" s="85" t="str" cm="1">
        <f t="array" ref="C1013">IFERROR(INDEX('03.Muestra'!$F$8:$F$42,SMALL(IF("Página Web"='03.Muestra'!$D$8:$D$42,ROW('03.Muestra'!$F$8:$F$42)-MIN(ROW('03.Muestra'!$D$8:$D$42))+1,""),ROW()-1006)),"")</f>
        <v>https://bocm.es/privacidad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Contacto</v>
      </c>
      <c r="C1014" s="85" t="str" cm="1">
        <f t="array" ref="C1014">IFERROR(INDEX('03.Muestra'!$F$8:$F$42,SMALL(IF("Página Web"='03.Muestra'!$D$8:$D$42,ROW('03.Muestra'!$F$8:$F$42)-MIN(ROW('03.Muestra'!$D$8:$D$42))+1,""),ROW()-1006)),"")</f>
        <v>https://bocm.es/contacto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Accesibilidad</v>
      </c>
      <c r="C1015" s="85" t="str" cm="1">
        <f t="array" ref="C1015">IFERROR(INDEX('03.Muestra'!$F$8:$F$42,SMALL(IF("Página Web"='03.Muestra'!$D$8:$D$42,ROW('03.Muestra'!$F$8:$F$42)-MIN(ROW('03.Muestra'!$D$8:$D$42))+1,""),ROW()-1006)),"")</f>
        <v>https://bocm.es/declaracion-de-accesibilidad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Mapa web</v>
      </c>
      <c r="C1016" s="85" t="str" cm="1">
        <f t="array" ref="C1016">IFERROR(INDEX('03.Muestra'!$F$8:$F$42,SMALL(IF("Página Web"='03.Muestra'!$D$8:$D$42,ROW('03.Muestra'!$F$8:$F$42)-MIN(ROW('03.Muestra'!$D$8:$D$42))+1,""),ROW()-1006)),"")</f>
        <v>https://bocm.es/mapa-web</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Búsqueda avanzada</v>
      </c>
      <c r="C1017" s="85" t="str" cm="1">
        <f t="array" ref="C1017">IFERROR(INDEX('03.Muestra'!$F$8:$F$42,SMALL(IF("Página Web"='03.Muestra'!$D$8:$D$42,ROW('03.Muestra'!$F$8:$F$42)-MIN(ROW('03.Muestra'!$D$8:$D$42))+1,""),ROW()-1006)),"")</f>
        <v>https://bocm.es/advanced-search</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https://bocm.es/</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Último BOCM</v>
      </c>
      <c r="C1046" s="85" t="str" cm="1">
        <f t="array" ref="C1046">IFERROR(INDEX('03.Muestra'!$F$8:$F$42,SMALL(IF("Página Web"='03.Muestra'!$D$8:$D$42,ROW('03.Muestra'!$F$8:$F$42)-MIN(ROW('03.Muestra'!$D$8:$D$42))+1,""),ROW()-1044)),"")</f>
        <v>https://bocm.es/ultimo-bocm</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Autenticación</v>
      </c>
      <c r="C1047" s="85" t="str" cm="1">
        <f t="array" ref="C1047">IFERROR(INDEX('03.Muestra'!$F$8:$F$42,SMALL(IF("Página Web"='03.Muestra'!$D$8:$D$42,ROW('03.Muestra'!$F$8:$F$42)-MIN(ROW('03.Muestra'!$D$8:$D$42))+1,""),ROW()-1044)),"")</f>
        <v>https://bocm.es/autentificacion-verificacion</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Qué es BOCM</v>
      </c>
      <c r="C1048" s="85" t="str" cm="1">
        <f t="array" ref="C1048">IFERROR(INDEX('03.Muestra'!$F$8:$F$42,SMALL(IF("Página Web"='03.Muestra'!$D$8:$D$42,ROW('03.Muestra'!$F$8:$F$42)-MIN(ROW('03.Muestra'!$D$8:$D$42))+1,""),ROW()-1044)),"")</f>
        <v>https://bocm.es/que-es-bocm</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Otros Boletines</v>
      </c>
      <c r="C1049" s="85" t="str" cm="1">
        <f t="array" ref="C1049">IFERROR(INDEX('03.Muestra'!$F$8:$F$42,SMALL(IF("Página Web"='03.Muestra'!$D$8:$D$42,ROW('03.Muestra'!$F$8:$F$42)-MIN(ROW('03.Muestra'!$D$8:$D$42))+1,""),ROW()-1044)),"")</f>
        <v>https://bocm.es/boletin-oficial-del-estado-boletines-autonomicos-y-de-la-provincia-de-madrid</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Aviso legal</v>
      </c>
      <c r="C1050" s="85" t="str" cm="1">
        <f t="array" ref="C1050">IFERROR(INDEX('03.Muestra'!$F$8:$F$42,SMALL(IF("Página Web"='03.Muestra'!$D$8:$D$42,ROW('03.Muestra'!$F$8:$F$42)-MIN(ROW('03.Muestra'!$D$8:$D$42))+1,""),ROW()-1044)),"")</f>
        <v>https://bocm.es/aviso-legal</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Privacidad</v>
      </c>
      <c r="C1051" s="85" t="str" cm="1">
        <f t="array" ref="C1051">IFERROR(INDEX('03.Muestra'!$F$8:$F$42,SMALL(IF("Página Web"='03.Muestra'!$D$8:$D$42,ROW('03.Muestra'!$F$8:$F$42)-MIN(ROW('03.Muestra'!$D$8:$D$42))+1,""),ROW()-1044)),"")</f>
        <v>https://bocm.es/privacidad</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Contacto</v>
      </c>
      <c r="C1052" s="85" t="str" cm="1">
        <f t="array" ref="C1052">IFERROR(INDEX('03.Muestra'!$F$8:$F$42,SMALL(IF("Página Web"='03.Muestra'!$D$8:$D$42,ROW('03.Muestra'!$F$8:$F$42)-MIN(ROW('03.Muestra'!$D$8:$D$42))+1,""),ROW()-1044)),"")</f>
        <v>https://bocm.es/contacto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Accesibilidad</v>
      </c>
      <c r="C1053" s="85" t="str" cm="1">
        <f t="array" ref="C1053">IFERROR(INDEX('03.Muestra'!$F$8:$F$42,SMALL(IF("Página Web"='03.Muestra'!$D$8:$D$42,ROW('03.Muestra'!$F$8:$F$42)-MIN(ROW('03.Muestra'!$D$8:$D$42))+1,""),ROW()-1044)),"")</f>
        <v>https://bocm.es/declaracion-de-accesibilidad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Mapa web</v>
      </c>
      <c r="C1054" s="85" t="str" cm="1">
        <f t="array" ref="C1054">IFERROR(INDEX('03.Muestra'!$F$8:$F$42,SMALL(IF("Página Web"='03.Muestra'!$D$8:$D$42,ROW('03.Muestra'!$F$8:$F$42)-MIN(ROW('03.Muestra'!$D$8:$D$42))+1,""),ROW()-1044)),"")</f>
        <v>https://bocm.es/mapa-web</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Búsqueda avanzada</v>
      </c>
      <c r="C1055" s="85" t="str" cm="1">
        <f t="array" ref="C1055">IFERROR(INDEX('03.Muestra'!$F$8:$F$42,SMALL(IF("Página Web"='03.Muestra'!$D$8:$D$42,ROW('03.Muestra'!$F$8:$F$42)-MIN(ROW('03.Muestra'!$D$8:$D$42))+1,""),ROW()-1044)),"")</f>
        <v>https://bocm.es/advanced-search</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https://bocm.es/</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Último BOCM</v>
      </c>
      <c r="C1084" s="85" t="str" cm="1">
        <f t="array" ref="C1084">IFERROR(INDEX('03.Muestra'!$F$8:$F$42,SMALL(IF("Página Web"='03.Muestra'!$D$8:$D$42,ROW('03.Muestra'!$F$8:$F$42)-MIN(ROW('03.Muestra'!$D$8:$D$42))+1,""),ROW()-1082)),"")</f>
        <v>https://bocm.es/ultimo-bocm</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11</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Autenticación</v>
      </c>
      <c r="C1085" s="85" t="str" cm="1">
        <f t="array" ref="C1085">IFERROR(INDEX('03.Muestra'!$F$8:$F$42,SMALL(IF("Página Web"='03.Muestra'!$D$8:$D$42,ROW('03.Muestra'!$F$8:$F$42)-MIN(ROW('03.Muestra'!$D$8:$D$42))+1,""),ROW()-1082)),"")</f>
        <v>https://bocm.es/autentificacion-verificacion</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Qué es BOCM</v>
      </c>
      <c r="C1086" s="85" t="str" cm="1">
        <f t="array" ref="C1086">IFERROR(INDEX('03.Muestra'!$F$8:$F$42,SMALL(IF("Página Web"='03.Muestra'!$D$8:$D$42,ROW('03.Muestra'!$F$8:$F$42)-MIN(ROW('03.Muestra'!$D$8:$D$42))+1,""),ROW()-1082)),"")</f>
        <v>https://bocm.es/que-es-bocm</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Otros Boletines</v>
      </c>
      <c r="C1087" s="85" t="str" cm="1">
        <f t="array" ref="C1087">IFERROR(INDEX('03.Muestra'!$F$8:$F$42,SMALL(IF("Página Web"='03.Muestra'!$D$8:$D$42,ROW('03.Muestra'!$F$8:$F$42)-MIN(ROW('03.Muestra'!$D$8:$D$42))+1,""),ROW()-1082)),"")</f>
        <v>https://bocm.es/boletin-oficial-del-estado-boletines-autonomicos-y-de-la-provincia-de-madrid</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Aviso legal</v>
      </c>
      <c r="C1088" s="85" t="str" cm="1">
        <f t="array" ref="C1088">IFERROR(INDEX('03.Muestra'!$F$8:$F$42,SMALL(IF("Página Web"='03.Muestra'!$D$8:$D$42,ROW('03.Muestra'!$F$8:$F$42)-MIN(ROW('03.Muestra'!$D$8:$D$42))+1,""),ROW()-1082)),"")</f>
        <v>https://bocm.es/aviso-legal</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Privacidad</v>
      </c>
      <c r="C1089" s="85" t="str" cm="1">
        <f t="array" ref="C1089">IFERROR(INDEX('03.Muestra'!$F$8:$F$42,SMALL(IF("Página Web"='03.Muestra'!$D$8:$D$42,ROW('03.Muestra'!$F$8:$F$42)-MIN(ROW('03.Muestra'!$D$8:$D$42))+1,""),ROW()-1082)),"")</f>
        <v>https://bocm.es/privacidad</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Contacto</v>
      </c>
      <c r="C1090" s="85" t="str" cm="1">
        <f t="array" ref="C1090">IFERROR(INDEX('03.Muestra'!$F$8:$F$42,SMALL(IF("Página Web"='03.Muestra'!$D$8:$D$42,ROW('03.Muestra'!$F$8:$F$42)-MIN(ROW('03.Muestra'!$D$8:$D$42))+1,""),ROW()-1082)),"")</f>
        <v>https://bocm.es/contacto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Accesibilidad</v>
      </c>
      <c r="C1091" s="85" t="str" cm="1">
        <f t="array" ref="C1091">IFERROR(INDEX('03.Muestra'!$F$8:$F$42,SMALL(IF("Página Web"='03.Muestra'!$D$8:$D$42,ROW('03.Muestra'!$F$8:$F$42)-MIN(ROW('03.Muestra'!$D$8:$D$42))+1,""),ROW()-1082)),"")</f>
        <v>https://bocm.es/declaracion-de-accesibilidad</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Mapa web</v>
      </c>
      <c r="C1092" s="85" t="str" cm="1">
        <f t="array" ref="C1092">IFERROR(INDEX('03.Muestra'!$F$8:$F$42,SMALL(IF("Página Web"='03.Muestra'!$D$8:$D$42,ROW('03.Muestra'!$F$8:$F$42)-MIN(ROW('03.Muestra'!$D$8:$D$42))+1,""),ROW()-1082)),"")</f>
        <v>https://bocm.es/mapa-web</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Búsqueda avanzada</v>
      </c>
      <c r="C1093" s="85" t="str" cm="1">
        <f t="array" ref="C1093">IFERROR(INDEX('03.Muestra'!$F$8:$F$42,SMALL(IF("Página Web"='03.Muestra'!$D$8:$D$42,ROW('03.Muestra'!$F$8:$F$42)-MIN(ROW('03.Muestra'!$D$8:$D$42))+1,""),ROW()-1082)),"")</f>
        <v>https://bocm.es/advanced-search</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https://bocm.es/</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Último BOCM</v>
      </c>
      <c r="C1122" s="85" t="str" cm="1">
        <f t="array" ref="C1122">IFERROR(INDEX('03.Muestra'!$F$8:$F$42,SMALL(IF("Página Web"='03.Muestra'!$D$8:$D$42,ROW('03.Muestra'!$F$8:$F$42)-MIN(ROW('03.Muestra'!$D$8:$D$42))+1,""),ROW()-1120)),"")</f>
        <v>https://bocm.es/ultimo-bocm</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Autenticación</v>
      </c>
      <c r="C1123" s="85" t="str" cm="1">
        <f t="array" ref="C1123">IFERROR(INDEX('03.Muestra'!$F$8:$F$42,SMALL(IF("Página Web"='03.Muestra'!$D$8:$D$42,ROW('03.Muestra'!$F$8:$F$42)-MIN(ROW('03.Muestra'!$D$8:$D$42))+1,""),ROW()-1120)),"")</f>
        <v>https://bocm.es/autentificacion-verificacion</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Qué es BOCM</v>
      </c>
      <c r="C1124" s="85" t="str" cm="1">
        <f t="array" ref="C1124">IFERROR(INDEX('03.Muestra'!$F$8:$F$42,SMALL(IF("Página Web"='03.Muestra'!$D$8:$D$42,ROW('03.Muestra'!$F$8:$F$42)-MIN(ROW('03.Muestra'!$D$8:$D$42))+1,""),ROW()-1120)),"")</f>
        <v>https://bocm.es/que-es-bocm</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Otros Boletines</v>
      </c>
      <c r="C1125" s="85" t="str" cm="1">
        <f t="array" ref="C1125">IFERROR(INDEX('03.Muestra'!$F$8:$F$42,SMALL(IF("Página Web"='03.Muestra'!$D$8:$D$42,ROW('03.Muestra'!$F$8:$F$42)-MIN(ROW('03.Muestra'!$D$8:$D$42))+1,""),ROW()-1120)),"")</f>
        <v>https://bocm.es/boletin-oficial-del-estado-boletines-autonomicos-y-de-la-provincia-de-madrid</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Aviso legal</v>
      </c>
      <c r="C1126" s="85" t="str" cm="1">
        <f t="array" ref="C1126">IFERROR(INDEX('03.Muestra'!$F$8:$F$42,SMALL(IF("Página Web"='03.Muestra'!$D$8:$D$42,ROW('03.Muestra'!$F$8:$F$42)-MIN(ROW('03.Muestra'!$D$8:$D$42))+1,""),ROW()-1120)),"")</f>
        <v>https://bocm.es/aviso-legal</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Privacidad</v>
      </c>
      <c r="C1127" s="85" t="str" cm="1">
        <f t="array" ref="C1127">IFERROR(INDEX('03.Muestra'!$F$8:$F$42,SMALL(IF("Página Web"='03.Muestra'!$D$8:$D$42,ROW('03.Muestra'!$F$8:$F$42)-MIN(ROW('03.Muestra'!$D$8:$D$42))+1,""),ROW()-1120)),"")</f>
        <v>https://bocm.es/privacidad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Contacto</v>
      </c>
      <c r="C1128" s="85" t="str" cm="1">
        <f t="array" ref="C1128">IFERROR(INDEX('03.Muestra'!$F$8:$F$42,SMALL(IF("Página Web"='03.Muestra'!$D$8:$D$42,ROW('03.Muestra'!$F$8:$F$42)-MIN(ROW('03.Muestra'!$D$8:$D$42))+1,""),ROW()-1120)),"")</f>
        <v>https://bocm.es/contacto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Accesibilidad</v>
      </c>
      <c r="C1129" s="85" t="str" cm="1">
        <f t="array" ref="C1129">IFERROR(INDEX('03.Muestra'!$F$8:$F$42,SMALL(IF("Página Web"='03.Muestra'!$D$8:$D$42,ROW('03.Muestra'!$F$8:$F$42)-MIN(ROW('03.Muestra'!$D$8:$D$42))+1,""),ROW()-1120)),"")</f>
        <v>https://bocm.es/declaracion-de-accesibilidad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Mapa web</v>
      </c>
      <c r="C1130" s="85" t="str" cm="1">
        <f t="array" ref="C1130">IFERROR(INDEX('03.Muestra'!$F$8:$F$42,SMALL(IF("Página Web"='03.Muestra'!$D$8:$D$42,ROW('03.Muestra'!$F$8:$F$42)-MIN(ROW('03.Muestra'!$D$8:$D$42))+1,""),ROW()-1120)),"")</f>
        <v>https://bocm.es/mapa-web</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Búsqueda avanzada</v>
      </c>
      <c r="C1131" s="85" t="str" cm="1">
        <f t="array" ref="C1131">IFERROR(INDEX('03.Muestra'!$F$8:$F$42,SMALL(IF("Página Web"='03.Muestra'!$D$8:$D$42,ROW('03.Muestra'!$F$8:$F$42)-MIN(ROW('03.Muestra'!$D$8:$D$42))+1,""),ROW()-1120)),"")</f>
        <v>https://bocm.es/advanced-search</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https://bocm.es/</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Último BOCM</v>
      </c>
      <c r="C1160" s="85" t="str" cm="1">
        <f t="array" ref="C1160">IFERROR(INDEX('03.Muestra'!$F$8:$F$42,SMALL(IF("Página Web"='03.Muestra'!$D$8:$D$42,ROW('03.Muestra'!$F$8:$F$42)-MIN(ROW('03.Muestra'!$D$8:$D$42))+1,""),ROW()-1158)),"")</f>
        <v>https://bocm.es/ultimo-bocm</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8</v>
      </c>
      <c r="J1160" s="91">
        <f ca="1">COUNTIF($D1159:INDIRECT("$D" &amp;  SUM(ROW()-1,'03.Muestra'!$D$45)-1),J1159)</f>
        <v>3</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Autenticación</v>
      </c>
      <c r="C1161" s="85" t="str" cm="1">
        <f t="array" ref="C1161">IFERROR(INDEX('03.Muestra'!$F$8:$F$42,SMALL(IF("Página Web"='03.Muestra'!$D$8:$D$42,ROW('03.Muestra'!$F$8:$F$42)-MIN(ROW('03.Muestra'!$D$8:$D$42))+1,""),ROW()-1158)),"")</f>
        <v>https://bocm.es/autentificacion-verificacion</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Qué es BOCM</v>
      </c>
      <c r="C1162" s="85" t="str" cm="1">
        <f t="array" ref="C1162">IFERROR(INDEX('03.Muestra'!$F$8:$F$42,SMALL(IF("Página Web"='03.Muestra'!$D$8:$D$42,ROW('03.Muestra'!$F$8:$F$42)-MIN(ROW('03.Muestra'!$D$8:$D$42))+1,""),ROW()-1158)),"")</f>
        <v>https://bocm.es/que-es-bocm</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Otros Boletines</v>
      </c>
      <c r="C1163" s="85" t="str" cm="1">
        <f t="array" ref="C1163">IFERROR(INDEX('03.Muestra'!$F$8:$F$42,SMALL(IF("Página Web"='03.Muestra'!$D$8:$D$42,ROW('03.Muestra'!$F$8:$F$42)-MIN(ROW('03.Muestra'!$D$8:$D$42))+1,""),ROW()-1158)),"")</f>
        <v>https://bocm.es/boletin-oficial-del-estado-boletines-autonomicos-y-de-la-provincia-de-madrid</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Aviso legal</v>
      </c>
      <c r="C1164" s="85" t="str" cm="1">
        <f t="array" ref="C1164">IFERROR(INDEX('03.Muestra'!$F$8:$F$42,SMALL(IF("Página Web"='03.Muestra'!$D$8:$D$42,ROW('03.Muestra'!$F$8:$F$42)-MIN(ROW('03.Muestra'!$D$8:$D$42))+1,""),ROW()-1158)),"")</f>
        <v>https://bocm.es/aviso-legal</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Privacidad</v>
      </c>
      <c r="C1165" s="85" t="str" cm="1">
        <f t="array" ref="C1165">IFERROR(INDEX('03.Muestra'!$F$8:$F$42,SMALL(IF("Página Web"='03.Muestra'!$D$8:$D$42,ROW('03.Muestra'!$F$8:$F$42)-MIN(ROW('03.Muestra'!$D$8:$D$42))+1,""),ROW()-1158)),"")</f>
        <v>https://bocm.es/privacidad</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Contacto</v>
      </c>
      <c r="C1166" s="85" t="str" cm="1">
        <f t="array" ref="C1166">IFERROR(INDEX('03.Muestra'!$F$8:$F$42,SMALL(IF("Página Web"='03.Muestra'!$D$8:$D$42,ROW('03.Muestra'!$F$8:$F$42)-MIN(ROW('03.Muestra'!$D$8:$D$42))+1,""),ROW()-1158)),"")</f>
        <v>https://bocm.es/contacto</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Accesibilidad</v>
      </c>
      <c r="C1167" s="85" t="str" cm="1">
        <f t="array" ref="C1167">IFERROR(INDEX('03.Muestra'!$F$8:$F$42,SMALL(IF("Página Web"='03.Muestra'!$D$8:$D$42,ROW('03.Muestra'!$F$8:$F$42)-MIN(ROW('03.Muestra'!$D$8:$D$42))+1,""),ROW()-1158)),"")</f>
        <v>https://bocm.es/declaracion-de-accesibilidad</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Mapa web</v>
      </c>
      <c r="C1168" s="85" t="str" cm="1">
        <f t="array" ref="C1168">IFERROR(INDEX('03.Muestra'!$F$8:$F$42,SMALL(IF("Página Web"='03.Muestra'!$D$8:$D$42,ROW('03.Muestra'!$F$8:$F$42)-MIN(ROW('03.Muestra'!$D$8:$D$42))+1,""),ROW()-1158)),"")</f>
        <v>https://bocm.es/mapa-web</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Búsqueda avanzada</v>
      </c>
      <c r="C1169" s="85" t="str" cm="1">
        <f t="array" ref="C1169">IFERROR(INDEX('03.Muestra'!$F$8:$F$42,SMALL(IF("Página Web"='03.Muestra'!$D$8:$D$42,ROW('03.Muestra'!$F$8:$F$42)-MIN(ROW('03.Muestra'!$D$8:$D$42))+1,""),ROW()-1158)),"")</f>
        <v>https://bocm.es/advanced-search</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https://bocm.es/</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Último BOCM</v>
      </c>
      <c r="C1198" s="85" t="str" cm="1">
        <f t="array" ref="C1198">IFERROR(INDEX('03.Muestra'!$F$8:$F$42,SMALL(IF("Página Web"='03.Muestra'!$D$8:$D$42,ROW('03.Muestra'!$F$8:$F$42)-MIN(ROW('03.Muestra'!$D$8:$D$42))+1,""),ROW()-1196)),"")</f>
        <v>https://bocm.es/ultimo-bocm</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Autenticación</v>
      </c>
      <c r="C1199" s="85" t="str" cm="1">
        <f t="array" ref="C1199">IFERROR(INDEX('03.Muestra'!$F$8:$F$42,SMALL(IF("Página Web"='03.Muestra'!$D$8:$D$42,ROW('03.Muestra'!$F$8:$F$42)-MIN(ROW('03.Muestra'!$D$8:$D$42))+1,""),ROW()-1196)),"")</f>
        <v>https://bocm.es/autentificacion-verificacion</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Qué es BOCM</v>
      </c>
      <c r="C1200" s="85" t="str" cm="1">
        <f t="array" ref="C1200">IFERROR(INDEX('03.Muestra'!$F$8:$F$42,SMALL(IF("Página Web"='03.Muestra'!$D$8:$D$42,ROW('03.Muestra'!$F$8:$F$42)-MIN(ROW('03.Muestra'!$D$8:$D$42))+1,""),ROW()-1196)),"")</f>
        <v>https://bocm.es/que-es-bocm</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Otros Boletines</v>
      </c>
      <c r="C1201" s="85" t="str" cm="1">
        <f t="array" ref="C1201">IFERROR(INDEX('03.Muestra'!$F$8:$F$42,SMALL(IF("Página Web"='03.Muestra'!$D$8:$D$42,ROW('03.Muestra'!$F$8:$F$42)-MIN(ROW('03.Muestra'!$D$8:$D$42))+1,""),ROW()-1196)),"")</f>
        <v>https://bocm.es/boletin-oficial-del-estado-boletines-autonomicos-y-de-la-provincia-de-madrid</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Aviso legal</v>
      </c>
      <c r="C1202" s="85" t="str" cm="1">
        <f t="array" ref="C1202">IFERROR(INDEX('03.Muestra'!$F$8:$F$42,SMALL(IF("Página Web"='03.Muestra'!$D$8:$D$42,ROW('03.Muestra'!$F$8:$F$42)-MIN(ROW('03.Muestra'!$D$8:$D$42))+1,""),ROW()-1196)),"")</f>
        <v>https://bocm.es/aviso-legal</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Privacidad</v>
      </c>
      <c r="C1203" s="85" t="str" cm="1">
        <f t="array" ref="C1203">IFERROR(INDEX('03.Muestra'!$F$8:$F$42,SMALL(IF("Página Web"='03.Muestra'!$D$8:$D$42,ROW('03.Muestra'!$F$8:$F$42)-MIN(ROW('03.Muestra'!$D$8:$D$42))+1,""),ROW()-1196)),"")</f>
        <v>https://bocm.es/privacidad</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Contacto</v>
      </c>
      <c r="C1204" s="85" t="str" cm="1">
        <f t="array" ref="C1204">IFERROR(INDEX('03.Muestra'!$F$8:$F$42,SMALL(IF("Página Web"='03.Muestra'!$D$8:$D$42,ROW('03.Muestra'!$F$8:$F$42)-MIN(ROW('03.Muestra'!$D$8:$D$42))+1,""),ROW()-1196)),"")</f>
        <v>https://bocm.es/contacto</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Accesibilidad</v>
      </c>
      <c r="C1205" s="85" t="str" cm="1">
        <f t="array" ref="C1205">IFERROR(INDEX('03.Muestra'!$F$8:$F$42,SMALL(IF("Página Web"='03.Muestra'!$D$8:$D$42,ROW('03.Muestra'!$F$8:$F$42)-MIN(ROW('03.Muestra'!$D$8:$D$42))+1,""),ROW()-1196)),"")</f>
        <v>https://bocm.es/declaracion-de-accesibilidad</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Mapa web</v>
      </c>
      <c r="C1206" s="85" t="str" cm="1">
        <f t="array" ref="C1206">IFERROR(INDEX('03.Muestra'!$F$8:$F$42,SMALL(IF("Página Web"='03.Muestra'!$D$8:$D$42,ROW('03.Muestra'!$F$8:$F$42)-MIN(ROW('03.Muestra'!$D$8:$D$42))+1,""),ROW()-1196)),"")</f>
        <v>https://bocm.es/mapa-web</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Búsqueda avanzada</v>
      </c>
      <c r="C1207" s="85" t="str" cm="1">
        <f t="array" ref="C1207">IFERROR(INDEX('03.Muestra'!$F$8:$F$42,SMALL(IF("Página Web"='03.Muestra'!$D$8:$D$42,ROW('03.Muestra'!$F$8:$F$42)-MIN(ROW('03.Muestra'!$D$8:$D$42))+1,""),ROW()-1196)),"")</f>
        <v>https://bocm.es/advanced-search</v>
      </c>
      <c r="D1207" s="99" t="s">
        <v>92</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https://bocm.es/</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Último BOCM</v>
      </c>
      <c r="C1236" s="85" t="str" cm="1">
        <f t="array" ref="C1236">IFERROR(INDEX('03.Muestra'!$F$8:$F$42,SMALL(IF("Página Web"='03.Muestra'!$D$8:$D$42,ROW('03.Muestra'!$F$8:$F$42)-MIN(ROW('03.Muestra'!$D$8:$D$42))+1,""),ROW()-1234)),"")</f>
        <v>https://bocm.es/ultimo-bocm</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Autenticación</v>
      </c>
      <c r="C1237" s="85" t="str" cm="1">
        <f t="array" ref="C1237">IFERROR(INDEX('03.Muestra'!$F$8:$F$42,SMALL(IF("Página Web"='03.Muestra'!$D$8:$D$42,ROW('03.Muestra'!$F$8:$F$42)-MIN(ROW('03.Muestra'!$D$8:$D$42))+1,""),ROW()-1234)),"")</f>
        <v>https://bocm.es/autentificacion-verificacion</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Qué es BOCM</v>
      </c>
      <c r="C1238" s="85" t="str" cm="1">
        <f t="array" ref="C1238">IFERROR(INDEX('03.Muestra'!$F$8:$F$42,SMALL(IF("Página Web"='03.Muestra'!$D$8:$D$42,ROW('03.Muestra'!$F$8:$F$42)-MIN(ROW('03.Muestra'!$D$8:$D$42))+1,""),ROW()-1234)),"")</f>
        <v>https://bocm.es/que-es-bocm</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Otros Boletines</v>
      </c>
      <c r="C1239" s="85" t="str" cm="1">
        <f t="array" ref="C1239">IFERROR(INDEX('03.Muestra'!$F$8:$F$42,SMALL(IF("Página Web"='03.Muestra'!$D$8:$D$42,ROW('03.Muestra'!$F$8:$F$42)-MIN(ROW('03.Muestra'!$D$8:$D$42))+1,""),ROW()-1234)),"")</f>
        <v>https://bocm.es/boletin-oficial-del-estado-boletines-autonomicos-y-de-la-provincia-de-madrid</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Aviso legal</v>
      </c>
      <c r="C1240" s="85" t="str" cm="1">
        <f t="array" ref="C1240">IFERROR(INDEX('03.Muestra'!$F$8:$F$42,SMALL(IF("Página Web"='03.Muestra'!$D$8:$D$42,ROW('03.Muestra'!$F$8:$F$42)-MIN(ROW('03.Muestra'!$D$8:$D$42))+1,""),ROW()-1234)),"")</f>
        <v>https://bocm.es/aviso-legal</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Privacidad</v>
      </c>
      <c r="C1241" s="85" t="str" cm="1">
        <f t="array" ref="C1241">IFERROR(INDEX('03.Muestra'!$F$8:$F$42,SMALL(IF("Página Web"='03.Muestra'!$D$8:$D$42,ROW('03.Muestra'!$F$8:$F$42)-MIN(ROW('03.Muestra'!$D$8:$D$42))+1,""),ROW()-1234)),"")</f>
        <v>https://bocm.es/privacidad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Contacto</v>
      </c>
      <c r="C1242" s="85" t="str" cm="1">
        <f t="array" ref="C1242">IFERROR(INDEX('03.Muestra'!$F$8:$F$42,SMALL(IF("Página Web"='03.Muestra'!$D$8:$D$42,ROW('03.Muestra'!$F$8:$F$42)-MIN(ROW('03.Muestra'!$D$8:$D$42))+1,""),ROW()-1234)),"")</f>
        <v>https://bocm.es/contacto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Accesibilidad</v>
      </c>
      <c r="C1243" s="85" t="str" cm="1">
        <f t="array" ref="C1243">IFERROR(INDEX('03.Muestra'!$F$8:$F$42,SMALL(IF("Página Web"='03.Muestra'!$D$8:$D$42,ROW('03.Muestra'!$F$8:$F$42)-MIN(ROW('03.Muestra'!$D$8:$D$42))+1,""),ROW()-1234)),"")</f>
        <v>https://bocm.es/declaracion-de-accesibilidad</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Mapa web</v>
      </c>
      <c r="C1244" s="85" t="str" cm="1">
        <f t="array" ref="C1244">IFERROR(INDEX('03.Muestra'!$F$8:$F$42,SMALL(IF("Página Web"='03.Muestra'!$D$8:$D$42,ROW('03.Muestra'!$F$8:$F$42)-MIN(ROW('03.Muestra'!$D$8:$D$42))+1,""),ROW()-1234)),"")</f>
        <v>https://bocm.es/mapa-web</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Búsqueda avanzada</v>
      </c>
      <c r="C1245" s="85" t="str" cm="1">
        <f t="array" ref="C1245">IFERROR(INDEX('03.Muestra'!$F$8:$F$42,SMALL(IF("Página Web"='03.Muestra'!$D$8:$D$42,ROW('03.Muestra'!$F$8:$F$42)-MIN(ROW('03.Muestra'!$D$8:$D$42))+1,""),ROW()-1234)),"")</f>
        <v>https://bocm.es/advanced-search</v>
      </c>
      <c r="D1245" s="99" t="s">
        <v>104</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https://bocm.es/</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Último BOCM</v>
      </c>
      <c r="C1274" s="85" t="str" cm="1">
        <f t="array" ref="C1274">IFERROR(INDEX('03.Muestra'!$F$8:$F$42,SMALL(IF("Página Web"='03.Muestra'!$D$8:$D$42,ROW('03.Muestra'!$F$8:$F$42)-MIN(ROW('03.Muestra'!$D$8:$D$42))+1,""),ROW()-1272)),"")</f>
        <v>https://bocm.es/ultimo-bocm</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Autenticación</v>
      </c>
      <c r="C1275" s="85" t="str" cm="1">
        <f t="array" ref="C1275">IFERROR(INDEX('03.Muestra'!$F$8:$F$42,SMALL(IF("Página Web"='03.Muestra'!$D$8:$D$42,ROW('03.Muestra'!$F$8:$F$42)-MIN(ROW('03.Muestra'!$D$8:$D$42))+1,""),ROW()-1272)),"")</f>
        <v>https://bocm.es/autentificacion-verificacion</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Qué es BOCM</v>
      </c>
      <c r="C1276" s="85" t="str" cm="1">
        <f t="array" ref="C1276">IFERROR(INDEX('03.Muestra'!$F$8:$F$42,SMALL(IF("Página Web"='03.Muestra'!$D$8:$D$42,ROW('03.Muestra'!$F$8:$F$42)-MIN(ROW('03.Muestra'!$D$8:$D$42))+1,""),ROW()-1272)),"")</f>
        <v>https://bocm.es/que-es-bocm</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Otros Boletines</v>
      </c>
      <c r="C1277" s="85" t="str" cm="1">
        <f t="array" ref="C1277">IFERROR(INDEX('03.Muestra'!$F$8:$F$42,SMALL(IF("Página Web"='03.Muestra'!$D$8:$D$42,ROW('03.Muestra'!$F$8:$F$42)-MIN(ROW('03.Muestra'!$D$8:$D$42))+1,""),ROW()-1272)),"")</f>
        <v>https://bocm.es/boletin-oficial-del-estado-boletines-autonomicos-y-de-la-provincia-de-madrid</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Aviso legal</v>
      </c>
      <c r="C1278" s="85" t="str" cm="1">
        <f t="array" ref="C1278">IFERROR(INDEX('03.Muestra'!$F$8:$F$42,SMALL(IF("Página Web"='03.Muestra'!$D$8:$D$42,ROW('03.Muestra'!$F$8:$F$42)-MIN(ROW('03.Muestra'!$D$8:$D$42))+1,""),ROW()-1272)),"")</f>
        <v>https://bocm.es/aviso-legal</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Privacidad</v>
      </c>
      <c r="C1279" s="85" t="str" cm="1">
        <f t="array" ref="C1279">IFERROR(INDEX('03.Muestra'!$F$8:$F$42,SMALL(IF("Página Web"='03.Muestra'!$D$8:$D$42,ROW('03.Muestra'!$F$8:$F$42)-MIN(ROW('03.Muestra'!$D$8:$D$42))+1,""),ROW()-1272)),"")</f>
        <v>https://bocm.es/privacidad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Contacto</v>
      </c>
      <c r="C1280" s="85" t="str" cm="1">
        <f t="array" ref="C1280">IFERROR(INDEX('03.Muestra'!$F$8:$F$42,SMALL(IF("Página Web"='03.Muestra'!$D$8:$D$42,ROW('03.Muestra'!$F$8:$F$42)-MIN(ROW('03.Muestra'!$D$8:$D$42))+1,""),ROW()-1272)),"")</f>
        <v>https://bocm.es/contacto</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Accesibilidad</v>
      </c>
      <c r="C1281" s="85" t="str" cm="1">
        <f t="array" ref="C1281">IFERROR(INDEX('03.Muestra'!$F$8:$F$42,SMALL(IF("Página Web"='03.Muestra'!$D$8:$D$42,ROW('03.Muestra'!$F$8:$F$42)-MIN(ROW('03.Muestra'!$D$8:$D$42))+1,""),ROW()-1272)),"")</f>
        <v>https://bocm.es/declaracion-de-accesibilidad</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Mapa web</v>
      </c>
      <c r="C1282" s="85" t="str" cm="1">
        <f t="array" ref="C1282">IFERROR(INDEX('03.Muestra'!$F$8:$F$42,SMALL(IF("Página Web"='03.Muestra'!$D$8:$D$42,ROW('03.Muestra'!$F$8:$F$42)-MIN(ROW('03.Muestra'!$D$8:$D$42))+1,""),ROW()-1272)),"")</f>
        <v>https://bocm.es/mapa-web</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Búsqueda avanzada</v>
      </c>
      <c r="C1283" s="85" t="str" cm="1">
        <f t="array" ref="C1283">IFERROR(INDEX('03.Muestra'!$F$8:$F$42,SMALL(IF("Página Web"='03.Muestra'!$D$8:$D$42,ROW('03.Muestra'!$F$8:$F$42)-MIN(ROW('03.Muestra'!$D$8:$D$42))+1,""),ROW()-1272)),"")</f>
        <v>https://bocm.es/advanced-search</v>
      </c>
      <c r="D1283" s="99" t="s">
        <v>92</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https://bocm.es/</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Último BOCM</v>
      </c>
      <c r="C1312" s="85" t="str" cm="1">
        <f t="array" ref="C1312">IFERROR(INDEX('03.Muestra'!$F$8:$F$42,SMALL(IF("Página Web"='03.Muestra'!$D$8:$D$42,ROW('03.Muestra'!$F$8:$F$42)-MIN(ROW('03.Muestra'!$D$8:$D$42))+1,""),ROW()-1310)),"")</f>
        <v>https://bocm.es/ultimo-bocm</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v>
      </c>
      <c r="J1312" s="91">
        <f ca="1">COUNTIF($D1311:INDIRECT("$D" &amp;  SUM(ROW()-1,'03.Muestra'!$D$45)-1),J1311)</f>
        <v>9</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Autenticación</v>
      </c>
      <c r="C1313" s="85" t="str" cm="1">
        <f t="array" ref="C1313">IFERROR(INDEX('03.Muestra'!$F$8:$F$42,SMALL(IF("Página Web"='03.Muestra'!$D$8:$D$42,ROW('03.Muestra'!$F$8:$F$42)-MIN(ROW('03.Muestra'!$D$8:$D$42))+1,""),ROW()-1310)),"")</f>
        <v>https://bocm.es/autentificacion-verificacion</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Qué es BOCM</v>
      </c>
      <c r="C1314" s="85" t="str" cm="1">
        <f t="array" ref="C1314">IFERROR(INDEX('03.Muestra'!$F$8:$F$42,SMALL(IF("Página Web"='03.Muestra'!$D$8:$D$42,ROW('03.Muestra'!$F$8:$F$42)-MIN(ROW('03.Muestra'!$D$8:$D$42))+1,""),ROW()-1310)),"")</f>
        <v>https://bocm.es/que-es-bocm</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Otros Boletines</v>
      </c>
      <c r="C1315" s="85" t="str" cm="1">
        <f t="array" ref="C1315">IFERROR(INDEX('03.Muestra'!$F$8:$F$42,SMALL(IF("Página Web"='03.Muestra'!$D$8:$D$42,ROW('03.Muestra'!$F$8:$F$42)-MIN(ROW('03.Muestra'!$D$8:$D$42))+1,""),ROW()-1310)),"")</f>
        <v>https://bocm.es/boletin-oficial-del-estado-boletines-autonomicos-y-de-la-provincia-de-madrid</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Aviso legal</v>
      </c>
      <c r="C1316" s="85" t="str" cm="1">
        <f t="array" ref="C1316">IFERROR(INDEX('03.Muestra'!$F$8:$F$42,SMALL(IF("Página Web"='03.Muestra'!$D$8:$D$42,ROW('03.Muestra'!$F$8:$F$42)-MIN(ROW('03.Muestra'!$D$8:$D$42))+1,""),ROW()-1310)),"")</f>
        <v>https://bocm.es/aviso-legal</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Privacidad</v>
      </c>
      <c r="C1317" s="85" t="str" cm="1">
        <f t="array" ref="C1317">IFERROR(INDEX('03.Muestra'!$F$8:$F$42,SMALL(IF("Página Web"='03.Muestra'!$D$8:$D$42,ROW('03.Muestra'!$F$8:$F$42)-MIN(ROW('03.Muestra'!$D$8:$D$42))+1,""),ROW()-1310)),"")</f>
        <v>https://bocm.es/privacidad</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Contacto</v>
      </c>
      <c r="C1318" s="85" t="str" cm="1">
        <f t="array" ref="C1318">IFERROR(INDEX('03.Muestra'!$F$8:$F$42,SMALL(IF("Página Web"='03.Muestra'!$D$8:$D$42,ROW('03.Muestra'!$F$8:$F$42)-MIN(ROW('03.Muestra'!$D$8:$D$42))+1,""),ROW()-1310)),"")</f>
        <v>https://bocm.es/contacto</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Accesibilidad</v>
      </c>
      <c r="C1319" s="85" t="str" cm="1">
        <f t="array" ref="C1319">IFERROR(INDEX('03.Muestra'!$F$8:$F$42,SMALL(IF("Página Web"='03.Muestra'!$D$8:$D$42,ROW('03.Muestra'!$F$8:$F$42)-MIN(ROW('03.Muestra'!$D$8:$D$42))+1,""),ROW()-1310)),"")</f>
        <v>https://bocm.es/declaracion-de-accesibilidad</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Mapa web</v>
      </c>
      <c r="C1320" s="85" t="str" cm="1">
        <f t="array" ref="C1320">IFERROR(INDEX('03.Muestra'!$F$8:$F$42,SMALL(IF("Página Web"='03.Muestra'!$D$8:$D$42,ROW('03.Muestra'!$F$8:$F$42)-MIN(ROW('03.Muestra'!$D$8:$D$42))+1,""),ROW()-1310)),"")</f>
        <v>https://bocm.es/mapa-web</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Búsqueda avanzada</v>
      </c>
      <c r="C1321" s="85" t="str" cm="1">
        <f t="array" ref="C1321">IFERROR(INDEX('03.Muestra'!$F$8:$F$42,SMALL(IF("Página Web"='03.Muestra'!$D$8:$D$42,ROW('03.Muestra'!$F$8:$F$42)-MIN(ROW('03.Muestra'!$D$8:$D$42))+1,""),ROW()-1310)),"")</f>
        <v>https://bocm.es/advanced-search</v>
      </c>
      <c r="D1321" s="99" t="s">
        <v>94</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https://bocm.es/</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Último BOCM</v>
      </c>
      <c r="C1350" s="85" t="str" cm="1">
        <f t="array" ref="C1350">IFERROR(INDEX('03.Muestra'!$F$8:$F$42,SMALL(IF("Página Web"='03.Muestra'!$D$8:$D$42,ROW('03.Muestra'!$F$8:$F$42)-MIN(ROW('03.Muestra'!$D$8:$D$42))+1,""),ROW()-1348)),"")</f>
        <v>https://bocm.es/ultimo-bocm</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Autenticación</v>
      </c>
      <c r="C1351" s="85" t="str" cm="1">
        <f t="array" ref="C1351">IFERROR(INDEX('03.Muestra'!$F$8:$F$42,SMALL(IF("Página Web"='03.Muestra'!$D$8:$D$42,ROW('03.Muestra'!$F$8:$F$42)-MIN(ROW('03.Muestra'!$D$8:$D$42))+1,""),ROW()-1348)),"")</f>
        <v>https://bocm.es/autentificacion-verificacion</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Qué es BOCM</v>
      </c>
      <c r="C1352" s="85" t="str" cm="1">
        <f t="array" ref="C1352">IFERROR(INDEX('03.Muestra'!$F$8:$F$42,SMALL(IF("Página Web"='03.Muestra'!$D$8:$D$42,ROW('03.Muestra'!$F$8:$F$42)-MIN(ROW('03.Muestra'!$D$8:$D$42))+1,""),ROW()-1348)),"")</f>
        <v>https://bocm.es/que-es-bocm</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Otros Boletines</v>
      </c>
      <c r="C1353" s="85" t="str" cm="1">
        <f t="array" ref="C1353">IFERROR(INDEX('03.Muestra'!$F$8:$F$42,SMALL(IF("Página Web"='03.Muestra'!$D$8:$D$42,ROW('03.Muestra'!$F$8:$F$42)-MIN(ROW('03.Muestra'!$D$8:$D$42))+1,""),ROW()-1348)),"")</f>
        <v>https://bocm.es/boletin-oficial-del-estado-boletines-autonomicos-y-de-la-provincia-de-madrid</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Aviso legal</v>
      </c>
      <c r="C1354" s="85" t="str" cm="1">
        <f t="array" ref="C1354">IFERROR(INDEX('03.Muestra'!$F$8:$F$42,SMALL(IF("Página Web"='03.Muestra'!$D$8:$D$42,ROW('03.Muestra'!$F$8:$F$42)-MIN(ROW('03.Muestra'!$D$8:$D$42))+1,""),ROW()-1348)),"")</f>
        <v>https://bocm.es/aviso-legal</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Privacidad</v>
      </c>
      <c r="C1355" s="85" t="str" cm="1">
        <f t="array" ref="C1355">IFERROR(INDEX('03.Muestra'!$F$8:$F$42,SMALL(IF("Página Web"='03.Muestra'!$D$8:$D$42,ROW('03.Muestra'!$F$8:$F$42)-MIN(ROW('03.Muestra'!$D$8:$D$42))+1,""),ROW()-1348)),"")</f>
        <v>https://bocm.es/privacidad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Contacto</v>
      </c>
      <c r="C1356" s="85" t="str" cm="1">
        <f t="array" ref="C1356">IFERROR(INDEX('03.Muestra'!$F$8:$F$42,SMALL(IF("Página Web"='03.Muestra'!$D$8:$D$42,ROW('03.Muestra'!$F$8:$F$42)-MIN(ROW('03.Muestra'!$D$8:$D$42))+1,""),ROW()-1348)),"")</f>
        <v>https://bocm.es/contacto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Accesibilidad</v>
      </c>
      <c r="C1357" s="85" t="str" cm="1">
        <f t="array" ref="C1357">IFERROR(INDEX('03.Muestra'!$F$8:$F$42,SMALL(IF("Página Web"='03.Muestra'!$D$8:$D$42,ROW('03.Muestra'!$F$8:$F$42)-MIN(ROW('03.Muestra'!$D$8:$D$42))+1,""),ROW()-1348)),"")</f>
        <v>https://bocm.es/declaracion-de-accesibilidad</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Mapa web</v>
      </c>
      <c r="C1358" s="85" t="str" cm="1">
        <f t="array" ref="C1358">IFERROR(INDEX('03.Muestra'!$F$8:$F$42,SMALL(IF("Página Web"='03.Muestra'!$D$8:$D$42,ROW('03.Muestra'!$F$8:$F$42)-MIN(ROW('03.Muestra'!$D$8:$D$42))+1,""),ROW()-1348)),"")</f>
        <v>https://bocm.es/mapa-web</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Búsqueda avanzada</v>
      </c>
      <c r="C1359" s="85" t="str" cm="1">
        <f t="array" ref="C1359">IFERROR(INDEX('03.Muestra'!$F$8:$F$42,SMALL(IF("Página Web"='03.Muestra'!$D$8:$D$42,ROW('03.Muestra'!$F$8:$F$42)-MIN(ROW('03.Muestra'!$D$8:$D$42))+1,""),ROW()-1348)),"")</f>
        <v>https://bocm.es/advanced-search</v>
      </c>
      <c r="D1359" s="99" t="s">
        <v>104</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https://bocm.es/</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Último BOCM</v>
      </c>
      <c r="C1388" s="85" t="str" cm="1">
        <f t="array" ref="C1388">IFERROR(INDEX('03.Muestra'!$F$8:$F$42,SMALL(IF("Página Web"='03.Muestra'!$D$8:$D$42,ROW('03.Muestra'!$F$8:$F$42)-MIN(ROW('03.Muestra'!$D$8:$D$42))+1,""),ROW()-1386)),"")</f>
        <v>https://bocm.es/ultimo-bocm</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Autenticación</v>
      </c>
      <c r="C1389" s="85" t="str" cm="1">
        <f t="array" ref="C1389">IFERROR(INDEX('03.Muestra'!$F$8:$F$42,SMALL(IF("Página Web"='03.Muestra'!$D$8:$D$42,ROW('03.Muestra'!$F$8:$F$42)-MIN(ROW('03.Muestra'!$D$8:$D$42))+1,""),ROW()-1386)),"")</f>
        <v>https://bocm.es/autentificacion-verificacion</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Qué es BOCM</v>
      </c>
      <c r="C1390" s="85" t="str" cm="1">
        <f t="array" ref="C1390">IFERROR(INDEX('03.Muestra'!$F$8:$F$42,SMALL(IF("Página Web"='03.Muestra'!$D$8:$D$42,ROW('03.Muestra'!$F$8:$F$42)-MIN(ROW('03.Muestra'!$D$8:$D$42))+1,""),ROW()-1386)),"")</f>
        <v>https://bocm.es/que-es-bocm</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Otros Boletines</v>
      </c>
      <c r="C1391" s="85" t="str" cm="1">
        <f t="array" ref="C1391">IFERROR(INDEX('03.Muestra'!$F$8:$F$42,SMALL(IF("Página Web"='03.Muestra'!$D$8:$D$42,ROW('03.Muestra'!$F$8:$F$42)-MIN(ROW('03.Muestra'!$D$8:$D$42))+1,""),ROW()-1386)),"")</f>
        <v>https://bocm.es/boletin-oficial-del-estado-boletines-autonomicos-y-de-la-provincia-de-madrid</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Aviso legal</v>
      </c>
      <c r="C1392" s="85" t="str" cm="1">
        <f t="array" ref="C1392">IFERROR(INDEX('03.Muestra'!$F$8:$F$42,SMALL(IF("Página Web"='03.Muestra'!$D$8:$D$42,ROW('03.Muestra'!$F$8:$F$42)-MIN(ROW('03.Muestra'!$D$8:$D$42))+1,""),ROW()-1386)),"")</f>
        <v>https://bocm.es/aviso-legal</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Privacidad</v>
      </c>
      <c r="C1393" s="85" t="str" cm="1">
        <f t="array" ref="C1393">IFERROR(INDEX('03.Muestra'!$F$8:$F$42,SMALL(IF("Página Web"='03.Muestra'!$D$8:$D$42,ROW('03.Muestra'!$F$8:$F$42)-MIN(ROW('03.Muestra'!$D$8:$D$42))+1,""),ROW()-1386)),"")</f>
        <v>https://bocm.es/privacidad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Contacto</v>
      </c>
      <c r="C1394" s="85" t="str" cm="1">
        <f t="array" ref="C1394">IFERROR(INDEX('03.Muestra'!$F$8:$F$42,SMALL(IF("Página Web"='03.Muestra'!$D$8:$D$42,ROW('03.Muestra'!$F$8:$F$42)-MIN(ROW('03.Muestra'!$D$8:$D$42))+1,""),ROW()-1386)),"")</f>
        <v>https://bocm.es/contacto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Accesibilidad</v>
      </c>
      <c r="C1395" s="85" t="str" cm="1">
        <f t="array" ref="C1395">IFERROR(INDEX('03.Muestra'!$F$8:$F$42,SMALL(IF("Página Web"='03.Muestra'!$D$8:$D$42,ROW('03.Muestra'!$F$8:$F$42)-MIN(ROW('03.Muestra'!$D$8:$D$42))+1,""),ROW()-1386)),"")</f>
        <v>https://bocm.es/declaracion-de-accesibilidad</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Mapa web</v>
      </c>
      <c r="C1396" s="85" t="str" cm="1">
        <f t="array" ref="C1396">IFERROR(INDEX('03.Muestra'!$F$8:$F$42,SMALL(IF("Página Web"='03.Muestra'!$D$8:$D$42,ROW('03.Muestra'!$F$8:$F$42)-MIN(ROW('03.Muestra'!$D$8:$D$42))+1,""),ROW()-1386)),"")</f>
        <v>https://bocm.es/mapa-web</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Búsqueda avanzada</v>
      </c>
      <c r="C1397" s="85" t="str" cm="1">
        <f t="array" ref="C1397">IFERROR(INDEX('03.Muestra'!$F$8:$F$42,SMALL(IF("Página Web"='03.Muestra'!$D$8:$D$42,ROW('03.Muestra'!$F$8:$F$42)-MIN(ROW('03.Muestra'!$D$8:$D$42))+1,""),ROW()-1386)),"")</f>
        <v>https://bocm.es/advanced-search</v>
      </c>
      <c r="D1397" s="99" t="s">
        <v>92</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https://bocm.es/</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Último BOCM</v>
      </c>
      <c r="C1426" s="85" t="str" cm="1">
        <f t="array" ref="C1426">IFERROR(INDEX('03.Muestra'!$F$8:$F$42,SMALL(IF("Página Web"='03.Muestra'!$D$8:$D$42,ROW('03.Muestra'!$F$8:$F$42)-MIN(ROW('03.Muestra'!$D$8:$D$42))+1,""),ROW()-1424)),"")</f>
        <v>https://bocm.es/ultimo-bocm</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Autenticación</v>
      </c>
      <c r="C1427" s="85" t="str" cm="1">
        <f t="array" ref="C1427">IFERROR(INDEX('03.Muestra'!$F$8:$F$42,SMALL(IF("Página Web"='03.Muestra'!$D$8:$D$42,ROW('03.Muestra'!$F$8:$F$42)-MIN(ROW('03.Muestra'!$D$8:$D$42))+1,""),ROW()-1424)),"")</f>
        <v>https://bocm.es/autentificacion-verificacion</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Qué es BOCM</v>
      </c>
      <c r="C1428" s="85" t="str" cm="1">
        <f t="array" ref="C1428">IFERROR(INDEX('03.Muestra'!$F$8:$F$42,SMALL(IF("Página Web"='03.Muestra'!$D$8:$D$42,ROW('03.Muestra'!$F$8:$F$42)-MIN(ROW('03.Muestra'!$D$8:$D$42))+1,""),ROW()-1424)),"")</f>
        <v>https://bocm.es/que-es-bocm</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Otros Boletines</v>
      </c>
      <c r="C1429" s="85" t="str" cm="1">
        <f t="array" ref="C1429">IFERROR(INDEX('03.Muestra'!$F$8:$F$42,SMALL(IF("Página Web"='03.Muestra'!$D$8:$D$42,ROW('03.Muestra'!$F$8:$F$42)-MIN(ROW('03.Muestra'!$D$8:$D$42))+1,""),ROW()-1424)),"")</f>
        <v>https://bocm.es/boletin-oficial-del-estado-boletines-autonomicos-y-de-la-provincia-de-madrid</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Aviso legal</v>
      </c>
      <c r="C1430" s="85" t="str" cm="1">
        <f t="array" ref="C1430">IFERROR(INDEX('03.Muestra'!$F$8:$F$42,SMALL(IF("Página Web"='03.Muestra'!$D$8:$D$42,ROW('03.Muestra'!$F$8:$F$42)-MIN(ROW('03.Muestra'!$D$8:$D$42))+1,""),ROW()-1424)),"")</f>
        <v>https://bocm.es/aviso-legal</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Privacidad</v>
      </c>
      <c r="C1431" s="85" t="str" cm="1">
        <f t="array" ref="C1431">IFERROR(INDEX('03.Muestra'!$F$8:$F$42,SMALL(IF("Página Web"='03.Muestra'!$D$8:$D$42,ROW('03.Muestra'!$F$8:$F$42)-MIN(ROW('03.Muestra'!$D$8:$D$42))+1,""),ROW()-1424)),"")</f>
        <v>https://bocm.es/privacidad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Contacto</v>
      </c>
      <c r="C1432" s="85" t="str" cm="1">
        <f t="array" ref="C1432">IFERROR(INDEX('03.Muestra'!$F$8:$F$42,SMALL(IF("Página Web"='03.Muestra'!$D$8:$D$42,ROW('03.Muestra'!$F$8:$F$42)-MIN(ROW('03.Muestra'!$D$8:$D$42))+1,""),ROW()-1424)),"")</f>
        <v>https://bocm.es/contacto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Accesibilidad</v>
      </c>
      <c r="C1433" s="85" t="str" cm="1">
        <f t="array" ref="C1433">IFERROR(INDEX('03.Muestra'!$F$8:$F$42,SMALL(IF("Página Web"='03.Muestra'!$D$8:$D$42,ROW('03.Muestra'!$F$8:$F$42)-MIN(ROW('03.Muestra'!$D$8:$D$42))+1,""),ROW()-1424)),"")</f>
        <v>https://bocm.es/declaracion-de-accesibilidad</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Mapa web</v>
      </c>
      <c r="C1434" s="85" t="str" cm="1">
        <f t="array" ref="C1434">IFERROR(INDEX('03.Muestra'!$F$8:$F$42,SMALL(IF("Página Web"='03.Muestra'!$D$8:$D$42,ROW('03.Muestra'!$F$8:$F$42)-MIN(ROW('03.Muestra'!$D$8:$D$42))+1,""),ROW()-1424)),"")</f>
        <v>https://bocm.es/mapa-web</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Búsqueda avanzada</v>
      </c>
      <c r="C1435" s="85" t="str" cm="1">
        <f t="array" ref="C1435">IFERROR(INDEX('03.Muestra'!$F$8:$F$42,SMALL(IF("Página Web"='03.Muestra'!$D$8:$D$42,ROW('03.Muestra'!$F$8:$F$42)-MIN(ROW('03.Muestra'!$D$8:$D$42))+1,""),ROW()-1424)),"")</f>
        <v>https://bocm.es/advanced-search</v>
      </c>
      <c r="D1435" s="99" t="s">
        <v>104</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https://bocm.es/</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Último BOCM</v>
      </c>
      <c r="C1464" s="85" t="str" cm="1">
        <f t="array" ref="C1464">IFERROR(INDEX('03.Muestra'!$F$8:$F$42,SMALL(IF("Página Web"='03.Muestra'!$D$8:$D$42,ROW('03.Muestra'!$F$8:$F$42)-MIN(ROW('03.Muestra'!$D$8:$D$42))+1,""),ROW()-1462)),"")</f>
        <v>https://bocm.es/ultimo-bocm</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Autenticación</v>
      </c>
      <c r="C1465" s="85" t="str" cm="1">
        <f t="array" ref="C1465">IFERROR(INDEX('03.Muestra'!$F$8:$F$42,SMALL(IF("Página Web"='03.Muestra'!$D$8:$D$42,ROW('03.Muestra'!$F$8:$F$42)-MIN(ROW('03.Muestra'!$D$8:$D$42))+1,""),ROW()-1462)),"")</f>
        <v>https://bocm.es/autentificacion-verificacion</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Qué es BOCM</v>
      </c>
      <c r="C1466" s="85" t="str" cm="1">
        <f t="array" ref="C1466">IFERROR(INDEX('03.Muestra'!$F$8:$F$42,SMALL(IF("Página Web"='03.Muestra'!$D$8:$D$42,ROW('03.Muestra'!$F$8:$F$42)-MIN(ROW('03.Muestra'!$D$8:$D$42))+1,""),ROW()-1462)),"")</f>
        <v>https://bocm.es/que-es-bocm</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Otros Boletines</v>
      </c>
      <c r="C1467" s="85" t="str" cm="1">
        <f t="array" ref="C1467">IFERROR(INDEX('03.Muestra'!$F$8:$F$42,SMALL(IF("Página Web"='03.Muestra'!$D$8:$D$42,ROW('03.Muestra'!$F$8:$F$42)-MIN(ROW('03.Muestra'!$D$8:$D$42))+1,""),ROW()-1462)),"")</f>
        <v>https://bocm.es/boletin-oficial-del-estado-boletines-autonomicos-y-de-la-provincia-de-madrid</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Aviso legal</v>
      </c>
      <c r="C1468" s="85" t="str" cm="1">
        <f t="array" ref="C1468">IFERROR(INDEX('03.Muestra'!$F$8:$F$42,SMALL(IF("Página Web"='03.Muestra'!$D$8:$D$42,ROW('03.Muestra'!$F$8:$F$42)-MIN(ROW('03.Muestra'!$D$8:$D$42))+1,""),ROW()-1462)),"")</f>
        <v>https://bocm.es/aviso-legal</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Privacidad</v>
      </c>
      <c r="C1469" s="85" t="str" cm="1">
        <f t="array" ref="C1469">IFERROR(INDEX('03.Muestra'!$F$8:$F$42,SMALL(IF("Página Web"='03.Muestra'!$D$8:$D$42,ROW('03.Muestra'!$F$8:$F$42)-MIN(ROW('03.Muestra'!$D$8:$D$42))+1,""),ROW()-1462)),"")</f>
        <v>https://bocm.es/privacidad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Contacto</v>
      </c>
      <c r="C1470" s="85" t="str" cm="1">
        <f t="array" ref="C1470">IFERROR(INDEX('03.Muestra'!$F$8:$F$42,SMALL(IF("Página Web"='03.Muestra'!$D$8:$D$42,ROW('03.Muestra'!$F$8:$F$42)-MIN(ROW('03.Muestra'!$D$8:$D$42))+1,""),ROW()-1462)),"")</f>
        <v>https://bocm.es/contacto</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Accesibilidad</v>
      </c>
      <c r="C1471" s="85" t="str" cm="1">
        <f t="array" ref="C1471">IFERROR(INDEX('03.Muestra'!$F$8:$F$42,SMALL(IF("Página Web"='03.Muestra'!$D$8:$D$42,ROW('03.Muestra'!$F$8:$F$42)-MIN(ROW('03.Muestra'!$D$8:$D$42))+1,""),ROW()-1462)),"")</f>
        <v>https://bocm.es/declaracion-de-accesibilidad</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Mapa web</v>
      </c>
      <c r="C1472" s="85" t="str" cm="1">
        <f t="array" ref="C1472">IFERROR(INDEX('03.Muestra'!$F$8:$F$42,SMALL(IF("Página Web"='03.Muestra'!$D$8:$D$42,ROW('03.Muestra'!$F$8:$F$42)-MIN(ROW('03.Muestra'!$D$8:$D$42))+1,""),ROW()-1462)),"")</f>
        <v>https://bocm.es/mapa-web</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Búsqueda avanzada</v>
      </c>
      <c r="C1473" s="85" t="str" cm="1">
        <f t="array" ref="C1473">IFERROR(INDEX('03.Muestra'!$F$8:$F$42,SMALL(IF("Página Web"='03.Muestra'!$D$8:$D$42,ROW('03.Muestra'!$F$8:$F$42)-MIN(ROW('03.Muestra'!$D$8:$D$42))+1,""),ROW()-1462)),"")</f>
        <v>https://bocm.es/advanced-search</v>
      </c>
      <c r="D1473" s="99" t="s">
        <v>92</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https://bocm.es/</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Último BOCM</v>
      </c>
      <c r="C1502" s="85" t="str" cm="1">
        <f t="array" ref="C1502">IFERROR(INDEX('03.Muestra'!$F$8:$F$42,SMALL(IF("Página Web"='03.Muestra'!$D$8:$D$42,ROW('03.Muestra'!$F$8:$F$42)-MIN(ROW('03.Muestra'!$D$8:$D$42))+1,""),ROW()-1500)),"")</f>
        <v>https://bocm.es/ultimo-bocm</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Autenticación</v>
      </c>
      <c r="C1503" s="85" t="str" cm="1">
        <f t="array" ref="C1503">IFERROR(INDEX('03.Muestra'!$F$8:$F$42,SMALL(IF("Página Web"='03.Muestra'!$D$8:$D$42,ROW('03.Muestra'!$F$8:$F$42)-MIN(ROW('03.Muestra'!$D$8:$D$42))+1,""),ROW()-1500)),"")</f>
        <v>https://bocm.es/autentificacion-verificacion</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Qué es BOCM</v>
      </c>
      <c r="C1504" s="85" t="str" cm="1">
        <f t="array" ref="C1504">IFERROR(INDEX('03.Muestra'!$F$8:$F$42,SMALL(IF("Página Web"='03.Muestra'!$D$8:$D$42,ROW('03.Muestra'!$F$8:$F$42)-MIN(ROW('03.Muestra'!$D$8:$D$42))+1,""),ROW()-1500)),"")</f>
        <v>https://bocm.es/que-es-bocm</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Otros Boletines</v>
      </c>
      <c r="C1505" s="85" t="str" cm="1">
        <f t="array" ref="C1505">IFERROR(INDEX('03.Muestra'!$F$8:$F$42,SMALL(IF("Página Web"='03.Muestra'!$D$8:$D$42,ROW('03.Muestra'!$F$8:$F$42)-MIN(ROW('03.Muestra'!$D$8:$D$42))+1,""),ROW()-1500)),"")</f>
        <v>https://bocm.es/boletin-oficial-del-estado-boletines-autonomicos-y-de-la-provincia-de-madrid</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Aviso legal</v>
      </c>
      <c r="C1506" s="85" t="str" cm="1">
        <f t="array" ref="C1506">IFERROR(INDEX('03.Muestra'!$F$8:$F$42,SMALL(IF("Página Web"='03.Muestra'!$D$8:$D$42,ROW('03.Muestra'!$F$8:$F$42)-MIN(ROW('03.Muestra'!$D$8:$D$42))+1,""),ROW()-1500)),"")</f>
        <v>https://bocm.es/aviso-legal</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Privacidad</v>
      </c>
      <c r="C1507" s="85" t="str" cm="1">
        <f t="array" ref="C1507">IFERROR(INDEX('03.Muestra'!$F$8:$F$42,SMALL(IF("Página Web"='03.Muestra'!$D$8:$D$42,ROW('03.Muestra'!$F$8:$F$42)-MIN(ROW('03.Muestra'!$D$8:$D$42))+1,""),ROW()-1500)),"")</f>
        <v>https://bocm.es/privacidad</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Contacto</v>
      </c>
      <c r="C1508" s="85" t="str" cm="1">
        <f t="array" ref="C1508">IFERROR(INDEX('03.Muestra'!$F$8:$F$42,SMALL(IF("Página Web"='03.Muestra'!$D$8:$D$42,ROW('03.Muestra'!$F$8:$F$42)-MIN(ROW('03.Muestra'!$D$8:$D$42))+1,""),ROW()-1500)),"")</f>
        <v>https://bocm.es/contacto</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Accesibilidad</v>
      </c>
      <c r="C1509" s="85" t="str" cm="1">
        <f t="array" ref="C1509">IFERROR(INDEX('03.Muestra'!$F$8:$F$42,SMALL(IF("Página Web"='03.Muestra'!$D$8:$D$42,ROW('03.Muestra'!$F$8:$F$42)-MIN(ROW('03.Muestra'!$D$8:$D$42))+1,""),ROW()-1500)),"")</f>
        <v>https://bocm.es/declaracion-de-accesibilidad</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Mapa web</v>
      </c>
      <c r="C1510" s="85" t="str" cm="1">
        <f t="array" ref="C1510">IFERROR(INDEX('03.Muestra'!$F$8:$F$42,SMALL(IF("Página Web"='03.Muestra'!$D$8:$D$42,ROW('03.Muestra'!$F$8:$F$42)-MIN(ROW('03.Muestra'!$D$8:$D$42))+1,""),ROW()-1500)),"")</f>
        <v>https://bocm.es/mapa-web</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Búsqueda avanzada</v>
      </c>
      <c r="C1511" s="85" t="str" cm="1">
        <f t="array" ref="C1511">IFERROR(INDEX('03.Muestra'!$F$8:$F$42,SMALL(IF("Página Web"='03.Muestra'!$D$8:$D$42,ROW('03.Muestra'!$F$8:$F$42)-MIN(ROW('03.Muestra'!$D$8:$D$42))+1,""),ROW()-1500)),"")</f>
        <v>https://bocm.es/advanced-search</v>
      </c>
      <c r="D1511" s="99" t="s">
        <v>92</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https://bocm.es/</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Último BOCM</v>
      </c>
      <c r="C1540" s="85" t="str" cm="1">
        <f t="array" ref="C1540">IFERROR(INDEX('03.Muestra'!$F$8:$F$42,SMALL(IF("Página Web"='03.Muestra'!$D$8:$D$42,ROW('03.Muestra'!$F$8:$F$42)-MIN(ROW('03.Muestra'!$D$8:$D$42))+1,""),ROW()-1538)),"")</f>
        <v>https://bocm.es/ultimo-bocm</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Autenticación</v>
      </c>
      <c r="C1541" s="85" t="str" cm="1">
        <f t="array" ref="C1541">IFERROR(INDEX('03.Muestra'!$F$8:$F$42,SMALL(IF("Página Web"='03.Muestra'!$D$8:$D$42,ROW('03.Muestra'!$F$8:$F$42)-MIN(ROW('03.Muestra'!$D$8:$D$42))+1,""),ROW()-1538)),"")</f>
        <v>https://bocm.es/autentificacion-verificacion</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Qué es BOCM</v>
      </c>
      <c r="C1542" s="85" t="str" cm="1">
        <f t="array" ref="C1542">IFERROR(INDEX('03.Muestra'!$F$8:$F$42,SMALL(IF("Página Web"='03.Muestra'!$D$8:$D$42,ROW('03.Muestra'!$F$8:$F$42)-MIN(ROW('03.Muestra'!$D$8:$D$42))+1,""),ROW()-1538)),"")</f>
        <v>https://bocm.es/que-es-bocm</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Otros Boletines</v>
      </c>
      <c r="C1543" s="85" t="str" cm="1">
        <f t="array" ref="C1543">IFERROR(INDEX('03.Muestra'!$F$8:$F$42,SMALL(IF("Página Web"='03.Muestra'!$D$8:$D$42,ROW('03.Muestra'!$F$8:$F$42)-MIN(ROW('03.Muestra'!$D$8:$D$42))+1,""),ROW()-1538)),"")</f>
        <v>https://bocm.es/boletin-oficial-del-estado-boletines-autonomicos-y-de-la-provincia-de-madrid</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Aviso legal</v>
      </c>
      <c r="C1544" s="85" t="str" cm="1">
        <f t="array" ref="C1544">IFERROR(INDEX('03.Muestra'!$F$8:$F$42,SMALL(IF("Página Web"='03.Muestra'!$D$8:$D$42,ROW('03.Muestra'!$F$8:$F$42)-MIN(ROW('03.Muestra'!$D$8:$D$42))+1,""),ROW()-1538)),"")</f>
        <v>https://bocm.es/aviso-legal</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Privacidad</v>
      </c>
      <c r="C1545" s="85" t="str" cm="1">
        <f t="array" ref="C1545">IFERROR(INDEX('03.Muestra'!$F$8:$F$42,SMALL(IF("Página Web"='03.Muestra'!$D$8:$D$42,ROW('03.Muestra'!$F$8:$F$42)-MIN(ROW('03.Muestra'!$D$8:$D$42))+1,""),ROW()-1538)),"")</f>
        <v>https://bocm.es/privacidad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Contacto</v>
      </c>
      <c r="C1546" s="85" t="str" cm="1">
        <f t="array" ref="C1546">IFERROR(INDEX('03.Muestra'!$F$8:$F$42,SMALL(IF("Página Web"='03.Muestra'!$D$8:$D$42,ROW('03.Muestra'!$F$8:$F$42)-MIN(ROW('03.Muestra'!$D$8:$D$42))+1,""),ROW()-1538)),"")</f>
        <v>https://bocm.es/contacto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Accesibilidad</v>
      </c>
      <c r="C1547" s="85" t="str" cm="1">
        <f t="array" ref="C1547">IFERROR(INDEX('03.Muestra'!$F$8:$F$42,SMALL(IF("Página Web"='03.Muestra'!$D$8:$D$42,ROW('03.Muestra'!$F$8:$F$42)-MIN(ROW('03.Muestra'!$D$8:$D$42))+1,""),ROW()-1538)),"")</f>
        <v>https://bocm.es/declaracion-de-accesibilidad</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Mapa web</v>
      </c>
      <c r="C1548" s="85" t="str" cm="1">
        <f t="array" ref="C1548">IFERROR(INDEX('03.Muestra'!$F$8:$F$42,SMALL(IF("Página Web"='03.Muestra'!$D$8:$D$42,ROW('03.Muestra'!$F$8:$F$42)-MIN(ROW('03.Muestra'!$D$8:$D$42))+1,""),ROW()-1538)),"")</f>
        <v>https://bocm.es/mapa-web</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Búsqueda avanzada</v>
      </c>
      <c r="C1549" s="85" t="str" cm="1">
        <f t="array" ref="C1549">IFERROR(INDEX('03.Muestra'!$F$8:$F$42,SMALL(IF("Página Web"='03.Muestra'!$D$8:$D$42,ROW('03.Muestra'!$F$8:$F$42)-MIN(ROW('03.Muestra'!$D$8:$D$42))+1,""),ROW()-1538)),"")</f>
        <v>https://bocm.es/advanced-search</v>
      </c>
      <c r="D1549" s="99" t="s">
        <v>92</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https://bocm.es/</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Último BOCM</v>
      </c>
      <c r="C1578" s="85" t="str" cm="1">
        <f t="array" ref="C1578">IFERROR(INDEX('03.Muestra'!$F$8:$F$42,SMALL(IF("Página Web"='03.Muestra'!$D$8:$D$42,ROW('03.Muestra'!$F$8:$F$42)-MIN(ROW('03.Muestra'!$D$8:$D$42))+1,""),ROW()-1576)),"")</f>
        <v>https://bocm.es/ultimo-bocm</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Autenticación</v>
      </c>
      <c r="C1579" s="85" t="str" cm="1">
        <f t="array" ref="C1579">IFERROR(INDEX('03.Muestra'!$F$8:$F$42,SMALL(IF("Página Web"='03.Muestra'!$D$8:$D$42,ROW('03.Muestra'!$F$8:$F$42)-MIN(ROW('03.Muestra'!$D$8:$D$42))+1,""),ROW()-1576)),"")</f>
        <v>https://bocm.es/autentificacion-verificacion</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Qué es BOCM</v>
      </c>
      <c r="C1580" s="85" t="str" cm="1">
        <f t="array" ref="C1580">IFERROR(INDEX('03.Muestra'!$F$8:$F$42,SMALL(IF("Página Web"='03.Muestra'!$D$8:$D$42,ROW('03.Muestra'!$F$8:$F$42)-MIN(ROW('03.Muestra'!$D$8:$D$42))+1,""),ROW()-1576)),"")</f>
        <v>https://bocm.es/que-es-bocm</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Otros Boletines</v>
      </c>
      <c r="C1581" s="85" t="str" cm="1">
        <f t="array" ref="C1581">IFERROR(INDEX('03.Muestra'!$F$8:$F$42,SMALL(IF("Página Web"='03.Muestra'!$D$8:$D$42,ROW('03.Muestra'!$F$8:$F$42)-MIN(ROW('03.Muestra'!$D$8:$D$42))+1,""),ROW()-1576)),"")</f>
        <v>https://bocm.es/boletin-oficial-del-estado-boletines-autonomicos-y-de-la-provincia-de-madrid</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Aviso legal</v>
      </c>
      <c r="C1582" s="85" t="str" cm="1">
        <f t="array" ref="C1582">IFERROR(INDEX('03.Muestra'!$F$8:$F$42,SMALL(IF("Página Web"='03.Muestra'!$D$8:$D$42,ROW('03.Muestra'!$F$8:$F$42)-MIN(ROW('03.Muestra'!$D$8:$D$42))+1,""),ROW()-1576)),"")</f>
        <v>https://bocm.es/aviso-legal</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Privacidad</v>
      </c>
      <c r="C1583" s="85" t="str" cm="1">
        <f t="array" ref="C1583">IFERROR(INDEX('03.Muestra'!$F$8:$F$42,SMALL(IF("Página Web"='03.Muestra'!$D$8:$D$42,ROW('03.Muestra'!$F$8:$F$42)-MIN(ROW('03.Muestra'!$D$8:$D$42))+1,""),ROW()-1576)),"")</f>
        <v>https://bocm.es/privacidad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Contacto</v>
      </c>
      <c r="C1584" s="85" t="str" cm="1">
        <f t="array" ref="C1584">IFERROR(INDEX('03.Muestra'!$F$8:$F$42,SMALL(IF("Página Web"='03.Muestra'!$D$8:$D$42,ROW('03.Muestra'!$F$8:$F$42)-MIN(ROW('03.Muestra'!$D$8:$D$42))+1,""),ROW()-1576)),"")</f>
        <v>https://bocm.es/contacto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Accesibilidad</v>
      </c>
      <c r="C1585" s="85" t="str" cm="1">
        <f t="array" ref="C1585">IFERROR(INDEX('03.Muestra'!$F$8:$F$42,SMALL(IF("Página Web"='03.Muestra'!$D$8:$D$42,ROW('03.Muestra'!$F$8:$F$42)-MIN(ROW('03.Muestra'!$D$8:$D$42))+1,""),ROW()-1576)),"")</f>
        <v>https://bocm.es/declaracion-de-accesibilidad</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Mapa web</v>
      </c>
      <c r="C1586" s="85" t="str" cm="1">
        <f t="array" ref="C1586">IFERROR(INDEX('03.Muestra'!$F$8:$F$42,SMALL(IF("Página Web"='03.Muestra'!$D$8:$D$42,ROW('03.Muestra'!$F$8:$F$42)-MIN(ROW('03.Muestra'!$D$8:$D$42))+1,""),ROW()-1576)),"")</f>
        <v>https://bocm.es/mapa-web</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Búsqueda avanzada</v>
      </c>
      <c r="C1587" s="85" t="str" cm="1">
        <f t="array" ref="C1587">IFERROR(INDEX('03.Muestra'!$F$8:$F$42,SMALL(IF("Página Web"='03.Muestra'!$D$8:$D$42,ROW('03.Muestra'!$F$8:$F$42)-MIN(ROW('03.Muestra'!$D$8:$D$42))+1,""),ROW()-1576)),"")</f>
        <v>https://bocm.es/advanced-search</v>
      </c>
      <c r="D1587" s="99" t="s">
        <v>92</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https://bocm.es/</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Último BOCM</v>
      </c>
      <c r="C1616" s="85" t="str" cm="1">
        <f t="array" ref="C1616">IFERROR(INDEX('03.Muestra'!$F$8:$F$42,SMALL(IF("Página Web"='03.Muestra'!$D$8:$D$42,ROW('03.Muestra'!$F$8:$F$42)-MIN(ROW('03.Muestra'!$D$8:$D$42))+1,""),ROW()-1614)),"")</f>
        <v>https://bocm.es/ultimo-bocm</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Autenticación</v>
      </c>
      <c r="C1617" s="85" t="str" cm="1">
        <f t="array" ref="C1617">IFERROR(INDEX('03.Muestra'!$F$8:$F$42,SMALL(IF("Página Web"='03.Muestra'!$D$8:$D$42,ROW('03.Muestra'!$F$8:$F$42)-MIN(ROW('03.Muestra'!$D$8:$D$42))+1,""),ROW()-1614)),"")</f>
        <v>https://bocm.es/autentificacion-verificacion</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Qué es BOCM</v>
      </c>
      <c r="C1618" s="85" t="str" cm="1">
        <f t="array" ref="C1618">IFERROR(INDEX('03.Muestra'!$F$8:$F$42,SMALL(IF("Página Web"='03.Muestra'!$D$8:$D$42,ROW('03.Muestra'!$F$8:$F$42)-MIN(ROW('03.Muestra'!$D$8:$D$42))+1,""),ROW()-1614)),"")</f>
        <v>https://bocm.es/que-es-bocm</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Otros Boletines</v>
      </c>
      <c r="C1619" s="85" t="str" cm="1">
        <f t="array" ref="C1619">IFERROR(INDEX('03.Muestra'!$F$8:$F$42,SMALL(IF("Página Web"='03.Muestra'!$D$8:$D$42,ROW('03.Muestra'!$F$8:$F$42)-MIN(ROW('03.Muestra'!$D$8:$D$42))+1,""),ROW()-1614)),"")</f>
        <v>https://bocm.es/boletin-oficial-del-estado-boletines-autonomicos-y-de-la-provincia-de-madrid</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Aviso legal</v>
      </c>
      <c r="C1620" s="85" t="str" cm="1">
        <f t="array" ref="C1620">IFERROR(INDEX('03.Muestra'!$F$8:$F$42,SMALL(IF("Página Web"='03.Muestra'!$D$8:$D$42,ROW('03.Muestra'!$F$8:$F$42)-MIN(ROW('03.Muestra'!$D$8:$D$42))+1,""),ROW()-1614)),"")</f>
        <v>https://bocm.es/aviso-legal</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Privacidad</v>
      </c>
      <c r="C1621" s="85" t="str" cm="1">
        <f t="array" ref="C1621">IFERROR(INDEX('03.Muestra'!$F$8:$F$42,SMALL(IF("Página Web"='03.Muestra'!$D$8:$D$42,ROW('03.Muestra'!$F$8:$F$42)-MIN(ROW('03.Muestra'!$D$8:$D$42))+1,""),ROW()-1614)),"")</f>
        <v>https://bocm.es/privacidad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Contacto</v>
      </c>
      <c r="C1622" s="85" t="str" cm="1">
        <f t="array" ref="C1622">IFERROR(INDEX('03.Muestra'!$F$8:$F$42,SMALL(IF("Página Web"='03.Muestra'!$D$8:$D$42,ROW('03.Muestra'!$F$8:$F$42)-MIN(ROW('03.Muestra'!$D$8:$D$42))+1,""),ROW()-1614)),"")</f>
        <v>https://bocm.es/contacto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Accesibilidad</v>
      </c>
      <c r="C1623" s="85" t="str" cm="1">
        <f t="array" ref="C1623">IFERROR(INDEX('03.Muestra'!$F$8:$F$42,SMALL(IF("Página Web"='03.Muestra'!$D$8:$D$42,ROW('03.Muestra'!$F$8:$F$42)-MIN(ROW('03.Muestra'!$D$8:$D$42))+1,""),ROW()-1614)),"")</f>
        <v>https://bocm.es/declaracion-de-accesibilidad</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Mapa web</v>
      </c>
      <c r="C1624" s="85" t="str" cm="1">
        <f t="array" ref="C1624">IFERROR(INDEX('03.Muestra'!$F$8:$F$42,SMALL(IF("Página Web"='03.Muestra'!$D$8:$D$42,ROW('03.Muestra'!$F$8:$F$42)-MIN(ROW('03.Muestra'!$D$8:$D$42))+1,""),ROW()-1614)),"")</f>
        <v>https://bocm.es/mapa-web</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Búsqueda avanzada</v>
      </c>
      <c r="C1625" s="85" t="str" cm="1">
        <f t="array" ref="C1625">IFERROR(INDEX('03.Muestra'!$F$8:$F$42,SMALL(IF("Página Web"='03.Muestra'!$D$8:$D$42,ROW('03.Muestra'!$F$8:$F$42)-MIN(ROW('03.Muestra'!$D$8:$D$42))+1,""),ROW()-1614)),"")</f>
        <v>https://bocm.es/advanced-search</v>
      </c>
      <c r="D1625" s="99" t="s">
        <v>104</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https://bocm.es/</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Último BOCM</v>
      </c>
      <c r="C1654" s="85" t="str" cm="1">
        <f t="array" ref="C1654">IFERROR(INDEX('03.Muestra'!$F$8:$F$42,SMALL(IF("Página Web"='03.Muestra'!$D$8:$D$42,ROW('03.Muestra'!$F$8:$F$42)-MIN(ROW('03.Muestra'!$D$8:$D$42))+1,""),ROW()-1652)),"")</f>
        <v>https://bocm.es/ultimo-bocm</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Autenticación</v>
      </c>
      <c r="C1655" s="85" t="str" cm="1">
        <f t="array" ref="C1655">IFERROR(INDEX('03.Muestra'!$F$8:$F$42,SMALL(IF("Página Web"='03.Muestra'!$D$8:$D$42,ROW('03.Muestra'!$F$8:$F$42)-MIN(ROW('03.Muestra'!$D$8:$D$42))+1,""),ROW()-1652)),"")</f>
        <v>https://bocm.es/autentificacion-verificacion</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Qué es BOCM</v>
      </c>
      <c r="C1656" s="85" t="str" cm="1">
        <f t="array" ref="C1656">IFERROR(INDEX('03.Muestra'!$F$8:$F$42,SMALL(IF("Página Web"='03.Muestra'!$D$8:$D$42,ROW('03.Muestra'!$F$8:$F$42)-MIN(ROW('03.Muestra'!$D$8:$D$42))+1,""),ROW()-1652)),"")</f>
        <v>https://bocm.es/que-es-bocm</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Otros Boletines</v>
      </c>
      <c r="C1657" s="85" t="str" cm="1">
        <f t="array" ref="C1657">IFERROR(INDEX('03.Muestra'!$F$8:$F$42,SMALL(IF("Página Web"='03.Muestra'!$D$8:$D$42,ROW('03.Muestra'!$F$8:$F$42)-MIN(ROW('03.Muestra'!$D$8:$D$42))+1,""),ROW()-1652)),"")</f>
        <v>https://bocm.es/boletin-oficial-del-estado-boletines-autonomicos-y-de-la-provincia-de-madrid</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Aviso legal</v>
      </c>
      <c r="C1658" s="85" t="str" cm="1">
        <f t="array" ref="C1658">IFERROR(INDEX('03.Muestra'!$F$8:$F$42,SMALL(IF("Página Web"='03.Muestra'!$D$8:$D$42,ROW('03.Muestra'!$F$8:$F$42)-MIN(ROW('03.Muestra'!$D$8:$D$42))+1,""),ROW()-1652)),"")</f>
        <v>https://bocm.es/aviso-legal</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Privacidad</v>
      </c>
      <c r="C1659" s="85" t="str" cm="1">
        <f t="array" ref="C1659">IFERROR(INDEX('03.Muestra'!$F$8:$F$42,SMALL(IF("Página Web"='03.Muestra'!$D$8:$D$42,ROW('03.Muestra'!$F$8:$F$42)-MIN(ROW('03.Muestra'!$D$8:$D$42))+1,""),ROW()-1652)),"")</f>
        <v>https://bocm.es/privacidad</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Contacto</v>
      </c>
      <c r="C1660" s="85" t="str" cm="1">
        <f t="array" ref="C1660">IFERROR(INDEX('03.Muestra'!$F$8:$F$42,SMALL(IF("Página Web"='03.Muestra'!$D$8:$D$42,ROW('03.Muestra'!$F$8:$F$42)-MIN(ROW('03.Muestra'!$D$8:$D$42))+1,""),ROW()-1652)),"")</f>
        <v>https://bocm.es/contacto</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Accesibilidad</v>
      </c>
      <c r="C1661" s="85" t="str" cm="1">
        <f t="array" ref="C1661">IFERROR(INDEX('03.Muestra'!$F$8:$F$42,SMALL(IF("Página Web"='03.Muestra'!$D$8:$D$42,ROW('03.Muestra'!$F$8:$F$42)-MIN(ROW('03.Muestra'!$D$8:$D$42))+1,""),ROW()-1652)),"")</f>
        <v>https://bocm.es/declaracion-de-accesibilidad</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Mapa web</v>
      </c>
      <c r="C1662" s="85" t="str" cm="1">
        <f t="array" ref="C1662">IFERROR(INDEX('03.Muestra'!$F$8:$F$42,SMALL(IF("Página Web"='03.Muestra'!$D$8:$D$42,ROW('03.Muestra'!$F$8:$F$42)-MIN(ROW('03.Muestra'!$D$8:$D$42))+1,""),ROW()-1652)),"")</f>
        <v>https://bocm.es/mapa-web</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Búsqueda avanzada</v>
      </c>
      <c r="C1663" s="85" t="str" cm="1">
        <f t="array" ref="C1663">IFERROR(INDEX('03.Muestra'!$F$8:$F$42,SMALL(IF("Página Web"='03.Muestra'!$D$8:$D$42,ROW('03.Muestra'!$F$8:$F$42)-MIN(ROW('03.Muestra'!$D$8:$D$42))+1,""),ROW()-1652)),"")</f>
        <v>https://bocm.es/advanced-search</v>
      </c>
      <c r="D1663" s="99" t="s">
        <v>92</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https://bocm.es/</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Último BOCM</v>
      </c>
      <c r="C1692" s="85" t="str" cm="1">
        <f t="array" ref="C1692">IFERROR(INDEX('03.Muestra'!$F$8:$F$42,SMALL(IF("Página Web"='03.Muestra'!$D$8:$D$42,ROW('03.Muestra'!$F$8:$F$42)-MIN(ROW('03.Muestra'!$D$8:$D$42))+1,""),ROW()-1690)),"")</f>
        <v>https://bocm.es/ultimo-bocm</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Autenticación</v>
      </c>
      <c r="C1693" s="85" t="str" cm="1">
        <f t="array" ref="C1693">IFERROR(INDEX('03.Muestra'!$F$8:$F$42,SMALL(IF("Página Web"='03.Muestra'!$D$8:$D$42,ROW('03.Muestra'!$F$8:$F$42)-MIN(ROW('03.Muestra'!$D$8:$D$42))+1,""),ROW()-1690)),"")</f>
        <v>https://bocm.es/autentificacion-verificacion</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Qué es BOCM</v>
      </c>
      <c r="C1694" s="85" t="str" cm="1">
        <f t="array" ref="C1694">IFERROR(INDEX('03.Muestra'!$F$8:$F$42,SMALL(IF("Página Web"='03.Muestra'!$D$8:$D$42,ROW('03.Muestra'!$F$8:$F$42)-MIN(ROW('03.Muestra'!$D$8:$D$42))+1,""),ROW()-1690)),"")</f>
        <v>https://bocm.es/que-es-bocm</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Otros Boletines</v>
      </c>
      <c r="C1695" s="85" t="str" cm="1">
        <f t="array" ref="C1695">IFERROR(INDEX('03.Muestra'!$F$8:$F$42,SMALL(IF("Página Web"='03.Muestra'!$D$8:$D$42,ROW('03.Muestra'!$F$8:$F$42)-MIN(ROW('03.Muestra'!$D$8:$D$42))+1,""),ROW()-1690)),"")</f>
        <v>https://bocm.es/boletin-oficial-del-estado-boletines-autonomicos-y-de-la-provincia-de-madrid</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Aviso legal</v>
      </c>
      <c r="C1696" s="85" t="str" cm="1">
        <f t="array" ref="C1696">IFERROR(INDEX('03.Muestra'!$F$8:$F$42,SMALL(IF("Página Web"='03.Muestra'!$D$8:$D$42,ROW('03.Muestra'!$F$8:$F$42)-MIN(ROW('03.Muestra'!$D$8:$D$42))+1,""),ROW()-1690)),"")</f>
        <v>https://bocm.es/aviso-legal</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Privacidad</v>
      </c>
      <c r="C1697" s="85" t="str" cm="1">
        <f t="array" ref="C1697">IFERROR(INDEX('03.Muestra'!$F$8:$F$42,SMALL(IF("Página Web"='03.Muestra'!$D$8:$D$42,ROW('03.Muestra'!$F$8:$F$42)-MIN(ROW('03.Muestra'!$D$8:$D$42))+1,""),ROW()-1690)),"")</f>
        <v>https://bocm.es/privacidad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Contacto</v>
      </c>
      <c r="C1698" s="85" t="str" cm="1">
        <f t="array" ref="C1698">IFERROR(INDEX('03.Muestra'!$F$8:$F$42,SMALL(IF("Página Web"='03.Muestra'!$D$8:$D$42,ROW('03.Muestra'!$F$8:$F$42)-MIN(ROW('03.Muestra'!$D$8:$D$42))+1,""),ROW()-1690)),"")</f>
        <v>https://bocm.es/contacto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Accesibilidad</v>
      </c>
      <c r="C1699" s="85" t="str" cm="1">
        <f t="array" ref="C1699">IFERROR(INDEX('03.Muestra'!$F$8:$F$42,SMALL(IF("Página Web"='03.Muestra'!$D$8:$D$42,ROW('03.Muestra'!$F$8:$F$42)-MIN(ROW('03.Muestra'!$D$8:$D$42))+1,""),ROW()-1690)),"")</f>
        <v>https://bocm.es/declaracion-de-accesibilidad</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Mapa web</v>
      </c>
      <c r="C1700" s="85" t="str" cm="1">
        <f t="array" ref="C1700">IFERROR(INDEX('03.Muestra'!$F$8:$F$42,SMALL(IF("Página Web"='03.Muestra'!$D$8:$D$42,ROW('03.Muestra'!$F$8:$F$42)-MIN(ROW('03.Muestra'!$D$8:$D$42))+1,""),ROW()-1690)),"")</f>
        <v>https://bocm.es/mapa-web</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Búsqueda avanzada</v>
      </c>
      <c r="C1701" s="85" t="str" cm="1">
        <f t="array" ref="C1701">IFERROR(INDEX('03.Muestra'!$F$8:$F$42,SMALL(IF("Página Web"='03.Muestra'!$D$8:$D$42,ROW('03.Muestra'!$F$8:$F$42)-MIN(ROW('03.Muestra'!$D$8:$D$42))+1,""),ROW()-1690)),"")</f>
        <v>https://bocm.es/advanced-search</v>
      </c>
      <c r="D1701" s="99" t="s">
        <v>104</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https://bocm.es/</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Último BOCM</v>
      </c>
      <c r="C1730" s="85" t="str" cm="1">
        <f t="array" ref="C1730">IFERROR(INDEX('03.Muestra'!$F$8:$F$42,SMALL(IF("Página Web"='03.Muestra'!$D$8:$D$42,ROW('03.Muestra'!$F$8:$F$42)-MIN(ROW('03.Muestra'!$D$8:$D$42))+1,""),ROW()-1728)),"")</f>
        <v>https://bocm.es/ultimo-bocm</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Autenticación</v>
      </c>
      <c r="C1731" s="85" t="str" cm="1">
        <f t="array" ref="C1731">IFERROR(INDEX('03.Muestra'!$F$8:$F$42,SMALL(IF("Página Web"='03.Muestra'!$D$8:$D$42,ROW('03.Muestra'!$F$8:$F$42)-MIN(ROW('03.Muestra'!$D$8:$D$42))+1,""),ROW()-1728)),"")</f>
        <v>https://bocm.es/autentificacion-verificacion</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Qué es BOCM</v>
      </c>
      <c r="C1732" s="85" t="str" cm="1">
        <f t="array" ref="C1732">IFERROR(INDEX('03.Muestra'!$F$8:$F$42,SMALL(IF("Página Web"='03.Muestra'!$D$8:$D$42,ROW('03.Muestra'!$F$8:$F$42)-MIN(ROW('03.Muestra'!$D$8:$D$42))+1,""),ROW()-1728)),"")</f>
        <v>https://bocm.es/que-es-bocm</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Otros Boletines</v>
      </c>
      <c r="C1733" s="85" t="str" cm="1">
        <f t="array" ref="C1733">IFERROR(INDEX('03.Muestra'!$F$8:$F$42,SMALL(IF("Página Web"='03.Muestra'!$D$8:$D$42,ROW('03.Muestra'!$F$8:$F$42)-MIN(ROW('03.Muestra'!$D$8:$D$42))+1,""),ROW()-1728)),"")</f>
        <v>https://bocm.es/boletin-oficial-del-estado-boletines-autonomicos-y-de-la-provincia-de-madrid</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Aviso legal</v>
      </c>
      <c r="C1734" s="85" t="str" cm="1">
        <f t="array" ref="C1734">IFERROR(INDEX('03.Muestra'!$F$8:$F$42,SMALL(IF("Página Web"='03.Muestra'!$D$8:$D$42,ROW('03.Muestra'!$F$8:$F$42)-MIN(ROW('03.Muestra'!$D$8:$D$42))+1,""),ROW()-1728)),"")</f>
        <v>https://bocm.es/aviso-legal</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Privacidad</v>
      </c>
      <c r="C1735" s="85" t="str" cm="1">
        <f t="array" ref="C1735">IFERROR(INDEX('03.Muestra'!$F$8:$F$42,SMALL(IF("Página Web"='03.Muestra'!$D$8:$D$42,ROW('03.Muestra'!$F$8:$F$42)-MIN(ROW('03.Muestra'!$D$8:$D$42))+1,""),ROW()-1728)),"")</f>
        <v>https://bocm.es/privacidad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Contacto</v>
      </c>
      <c r="C1736" s="85" t="str" cm="1">
        <f t="array" ref="C1736">IFERROR(INDEX('03.Muestra'!$F$8:$F$42,SMALL(IF("Página Web"='03.Muestra'!$D$8:$D$42,ROW('03.Muestra'!$F$8:$F$42)-MIN(ROW('03.Muestra'!$D$8:$D$42))+1,""),ROW()-1728)),"")</f>
        <v>https://bocm.es/contacto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Accesibilidad</v>
      </c>
      <c r="C1737" s="85" t="str" cm="1">
        <f t="array" ref="C1737">IFERROR(INDEX('03.Muestra'!$F$8:$F$42,SMALL(IF("Página Web"='03.Muestra'!$D$8:$D$42,ROW('03.Muestra'!$F$8:$F$42)-MIN(ROW('03.Muestra'!$D$8:$D$42))+1,""),ROW()-1728)),"")</f>
        <v>https://bocm.es/declaracion-de-accesibilidad</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Mapa web</v>
      </c>
      <c r="C1738" s="85" t="str" cm="1">
        <f t="array" ref="C1738">IFERROR(INDEX('03.Muestra'!$F$8:$F$42,SMALL(IF("Página Web"='03.Muestra'!$D$8:$D$42,ROW('03.Muestra'!$F$8:$F$42)-MIN(ROW('03.Muestra'!$D$8:$D$42))+1,""),ROW()-1728)),"")</f>
        <v>https://bocm.es/mapa-web</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Búsqueda avanzada</v>
      </c>
      <c r="C1739" s="85" t="str" cm="1">
        <f t="array" ref="C1739">IFERROR(INDEX('03.Muestra'!$F$8:$F$42,SMALL(IF("Página Web"='03.Muestra'!$D$8:$D$42,ROW('03.Muestra'!$F$8:$F$42)-MIN(ROW('03.Muestra'!$D$8:$D$42))+1,""),ROW()-1728)),"")</f>
        <v>https://bocm.es/advanced-search</v>
      </c>
      <c r="D1739" s="99" t="s">
        <v>104</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https://bocm.es/</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Último BOCM</v>
      </c>
      <c r="C1768" s="85" t="str" cm="1">
        <f t="array" ref="C1768">IFERROR(INDEX('03.Muestra'!$F$8:$F$42,SMALL(IF("Página Web"='03.Muestra'!$D$8:$D$42,ROW('03.Muestra'!$F$8:$F$42)-MIN(ROW('03.Muestra'!$D$8:$D$42))+1,""),ROW()-1766)),"")</f>
        <v>https://bocm.es/ultimo-bocm</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Autenticación</v>
      </c>
      <c r="C1769" s="85" t="str" cm="1">
        <f t="array" ref="C1769">IFERROR(INDEX('03.Muestra'!$F$8:$F$42,SMALL(IF("Página Web"='03.Muestra'!$D$8:$D$42,ROW('03.Muestra'!$F$8:$F$42)-MIN(ROW('03.Muestra'!$D$8:$D$42))+1,""),ROW()-1766)),"")</f>
        <v>https://bocm.es/autentificacion-verificacion</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Qué es BOCM</v>
      </c>
      <c r="C1770" s="85" t="str" cm="1">
        <f t="array" ref="C1770">IFERROR(INDEX('03.Muestra'!$F$8:$F$42,SMALL(IF("Página Web"='03.Muestra'!$D$8:$D$42,ROW('03.Muestra'!$F$8:$F$42)-MIN(ROW('03.Muestra'!$D$8:$D$42))+1,""),ROW()-1766)),"")</f>
        <v>https://bocm.es/que-es-bocm</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Otros Boletines</v>
      </c>
      <c r="C1771" s="85" t="str" cm="1">
        <f t="array" ref="C1771">IFERROR(INDEX('03.Muestra'!$F$8:$F$42,SMALL(IF("Página Web"='03.Muestra'!$D$8:$D$42,ROW('03.Muestra'!$F$8:$F$42)-MIN(ROW('03.Muestra'!$D$8:$D$42))+1,""),ROW()-1766)),"")</f>
        <v>https://bocm.es/boletin-oficial-del-estado-boletines-autonomicos-y-de-la-provincia-de-madrid</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Aviso legal</v>
      </c>
      <c r="C1772" s="85" t="str" cm="1">
        <f t="array" ref="C1772">IFERROR(INDEX('03.Muestra'!$F$8:$F$42,SMALL(IF("Página Web"='03.Muestra'!$D$8:$D$42,ROW('03.Muestra'!$F$8:$F$42)-MIN(ROW('03.Muestra'!$D$8:$D$42))+1,""),ROW()-1766)),"")</f>
        <v>https://bocm.es/aviso-legal</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Privacidad</v>
      </c>
      <c r="C1773" s="85" t="str" cm="1">
        <f t="array" ref="C1773">IFERROR(INDEX('03.Muestra'!$F$8:$F$42,SMALL(IF("Página Web"='03.Muestra'!$D$8:$D$42,ROW('03.Muestra'!$F$8:$F$42)-MIN(ROW('03.Muestra'!$D$8:$D$42))+1,""),ROW()-1766)),"")</f>
        <v>https://bocm.es/privacidad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Contacto</v>
      </c>
      <c r="C1774" s="85" t="str" cm="1">
        <f t="array" ref="C1774">IFERROR(INDEX('03.Muestra'!$F$8:$F$42,SMALL(IF("Página Web"='03.Muestra'!$D$8:$D$42,ROW('03.Muestra'!$F$8:$F$42)-MIN(ROW('03.Muestra'!$D$8:$D$42))+1,""),ROW()-1766)),"")</f>
        <v>https://bocm.es/contacto</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Accesibilidad</v>
      </c>
      <c r="C1775" s="85" t="str" cm="1">
        <f t="array" ref="C1775">IFERROR(INDEX('03.Muestra'!$F$8:$F$42,SMALL(IF("Página Web"='03.Muestra'!$D$8:$D$42,ROW('03.Muestra'!$F$8:$F$42)-MIN(ROW('03.Muestra'!$D$8:$D$42))+1,""),ROW()-1766)),"")</f>
        <v>https://bocm.es/declaracion-de-accesibilidad</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Mapa web</v>
      </c>
      <c r="C1776" s="85" t="str" cm="1">
        <f t="array" ref="C1776">IFERROR(INDEX('03.Muestra'!$F$8:$F$42,SMALL(IF("Página Web"='03.Muestra'!$D$8:$D$42,ROW('03.Muestra'!$F$8:$F$42)-MIN(ROW('03.Muestra'!$D$8:$D$42))+1,""),ROW()-1766)),"")</f>
        <v>https://bocm.es/mapa-web</v>
      </c>
      <c r="D1776" s="99" t="s">
        <v>92</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Búsqueda avanzada</v>
      </c>
      <c r="C1777" s="85" t="str" cm="1">
        <f t="array" ref="C1777">IFERROR(INDEX('03.Muestra'!$F$8:$F$42,SMALL(IF("Página Web"='03.Muestra'!$D$8:$D$42,ROW('03.Muestra'!$F$8:$F$42)-MIN(ROW('03.Muestra'!$D$8:$D$42))+1,""),ROW()-1766)),"")</f>
        <v>https://bocm.es/advanced-search</v>
      </c>
      <c r="D1777" s="99" t="s">
        <v>92</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https://bocm.es/</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Último BOCM</v>
      </c>
      <c r="C1806" s="85" t="str" cm="1">
        <f t="array" ref="C1806">IFERROR(INDEX('03.Muestra'!$F$8:$F$42,SMALL(IF("Página Web"='03.Muestra'!$D$8:$D$42,ROW('03.Muestra'!$F$8:$F$42)-MIN(ROW('03.Muestra'!$D$8:$D$42))+1,""),ROW()-1804)),"")</f>
        <v>https://bocm.es/ultimo-bocm</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Autenticación</v>
      </c>
      <c r="C1807" s="85" t="str" cm="1">
        <f t="array" ref="C1807">IFERROR(INDEX('03.Muestra'!$F$8:$F$42,SMALL(IF("Página Web"='03.Muestra'!$D$8:$D$42,ROW('03.Muestra'!$F$8:$F$42)-MIN(ROW('03.Muestra'!$D$8:$D$42))+1,""),ROW()-1804)),"")</f>
        <v>https://bocm.es/autentificacion-verificacion</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Qué es BOCM</v>
      </c>
      <c r="C1808" s="85" t="str" cm="1">
        <f t="array" ref="C1808">IFERROR(INDEX('03.Muestra'!$F$8:$F$42,SMALL(IF("Página Web"='03.Muestra'!$D$8:$D$42,ROW('03.Muestra'!$F$8:$F$42)-MIN(ROW('03.Muestra'!$D$8:$D$42))+1,""),ROW()-1804)),"")</f>
        <v>https://bocm.es/que-es-bocm</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Otros Boletines</v>
      </c>
      <c r="C1809" s="85" t="str" cm="1">
        <f t="array" ref="C1809">IFERROR(INDEX('03.Muestra'!$F$8:$F$42,SMALL(IF("Página Web"='03.Muestra'!$D$8:$D$42,ROW('03.Muestra'!$F$8:$F$42)-MIN(ROW('03.Muestra'!$D$8:$D$42))+1,""),ROW()-1804)),"")</f>
        <v>https://bocm.es/boletin-oficial-del-estado-boletines-autonomicos-y-de-la-provincia-de-madrid</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Aviso legal</v>
      </c>
      <c r="C1810" s="85" t="str" cm="1">
        <f t="array" ref="C1810">IFERROR(INDEX('03.Muestra'!$F$8:$F$42,SMALL(IF("Página Web"='03.Muestra'!$D$8:$D$42,ROW('03.Muestra'!$F$8:$F$42)-MIN(ROW('03.Muestra'!$D$8:$D$42))+1,""),ROW()-1804)),"")</f>
        <v>https://bocm.es/aviso-legal</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Privacidad</v>
      </c>
      <c r="C1811" s="85" t="str" cm="1">
        <f t="array" ref="C1811">IFERROR(INDEX('03.Muestra'!$F$8:$F$42,SMALL(IF("Página Web"='03.Muestra'!$D$8:$D$42,ROW('03.Muestra'!$F$8:$F$42)-MIN(ROW('03.Muestra'!$D$8:$D$42))+1,""),ROW()-1804)),"")</f>
        <v>https://bocm.es/privacidad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Contacto</v>
      </c>
      <c r="C1812" s="85" t="str" cm="1">
        <f t="array" ref="C1812">IFERROR(INDEX('03.Muestra'!$F$8:$F$42,SMALL(IF("Página Web"='03.Muestra'!$D$8:$D$42,ROW('03.Muestra'!$F$8:$F$42)-MIN(ROW('03.Muestra'!$D$8:$D$42))+1,""),ROW()-1804)),"")</f>
        <v>https://bocm.es/contacto</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Accesibilidad</v>
      </c>
      <c r="C1813" s="85" t="str" cm="1">
        <f t="array" ref="C1813">IFERROR(INDEX('03.Muestra'!$F$8:$F$42,SMALL(IF("Página Web"='03.Muestra'!$D$8:$D$42,ROW('03.Muestra'!$F$8:$F$42)-MIN(ROW('03.Muestra'!$D$8:$D$42))+1,""),ROW()-1804)),"")</f>
        <v>https://bocm.es/declaracion-de-accesibilidad</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Mapa web</v>
      </c>
      <c r="C1814" s="85" t="str" cm="1">
        <f t="array" ref="C1814">IFERROR(INDEX('03.Muestra'!$F$8:$F$42,SMALL(IF("Página Web"='03.Muestra'!$D$8:$D$42,ROW('03.Muestra'!$F$8:$F$42)-MIN(ROW('03.Muestra'!$D$8:$D$42))+1,""),ROW()-1804)),"")</f>
        <v>https://bocm.es/mapa-web</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Búsqueda avanzada</v>
      </c>
      <c r="C1815" s="85" t="str" cm="1">
        <f t="array" ref="C1815">IFERROR(INDEX('03.Muestra'!$F$8:$F$42,SMALL(IF("Página Web"='03.Muestra'!$D$8:$D$42,ROW('03.Muestra'!$F$8:$F$42)-MIN(ROW('03.Muestra'!$D$8:$D$42))+1,""),ROW()-1804)),"")</f>
        <v>https://bocm.es/advanced-search</v>
      </c>
      <c r="D1815" s="99" t="s">
        <v>92</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https://bocm.es/</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Último BOCM</v>
      </c>
      <c r="C1844" s="85" t="str" cm="1">
        <f t="array" ref="C1844">IFERROR(INDEX('03.Muestra'!$F$8:$F$42,SMALL(IF("Página Web"='03.Muestra'!$D$8:$D$42,ROW('03.Muestra'!$F$8:$F$42)-MIN(ROW('03.Muestra'!$D$8:$D$42))+1,""),ROW()-1842)),"")</f>
        <v>https://bocm.es/ultimo-bocm</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Autenticación</v>
      </c>
      <c r="C1845" s="85" t="str" cm="1">
        <f t="array" ref="C1845">IFERROR(INDEX('03.Muestra'!$F$8:$F$42,SMALL(IF("Página Web"='03.Muestra'!$D$8:$D$42,ROW('03.Muestra'!$F$8:$F$42)-MIN(ROW('03.Muestra'!$D$8:$D$42))+1,""),ROW()-1842)),"")</f>
        <v>https://bocm.es/autentificacion-verificacion</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Qué es BOCM</v>
      </c>
      <c r="C1846" s="85" t="str" cm="1">
        <f t="array" ref="C1846">IFERROR(INDEX('03.Muestra'!$F$8:$F$42,SMALL(IF("Página Web"='03.Muestra'!$D$8:$D$42,ROW('03.Muestra'!$F$8:$F$42)-MIN(ROW('03.Muestra'!$D$8:$D$42))+1,""),ROW()-1842)),"")</f>
        <v>https://bocm.es/que-es-bocm</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Otros Boletines</v>
      </c>
      <c r="C1847" s="85" t="str" cm="1">
        <f t="array" ref="C1847">IFERROR(INDEX('03.Muestra'!$F$8:$F$42,SMALL(IF("Página Web"='03.Muestra'!$D$8:$D$42,ROW('03.Muestra'!$F$8:$F$42)-MIN(ROW('03.Muestra'!$D$8:$D$42))+1,""),ROW()-1842)),"")</f>
        <v>https://bocm.es/boletin-oficial-del-estado-boletines-autonomicos-y-de-la-provincia-de-madrid</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Aviso legal</v>
      </c>
      <c r="C1848" s="85" t="str" cm="1">
        <f t="array" ref="C1848">IFERROR(INDEX('03.Muestra'!$F$8:$F$42,SMALL(IF("Página Web"='03.Muestra'!$D$8:$D$42,ROW('03.Muestra'!$F$8:$F$42)-MIN(ROW('03.Muestra'!$D$8:$D$42))+1,""),ROW()-1842)),"")</f>
        <v>https://bocm.es/aviso-legal</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Privacidad</v>
      </c>
      <c r="C1849" s="85" t="str" cm="1">
        <f t="array" ref="C1849">IFERROR(INDEX('03.Muestra'!$F$8:$F$42,SMALL(IF("Página Web"='03.Muestra'!$D$8:$D$42,ROW('03.Muestra'!$F$8:$F$42)-MIN(ROW('03.Muestra'!$D$8:$D$42))+1,""),ROW()-1842)),"")</f>
        <v>https://bocm.es/privacidad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Contacto</v>
      </c>
      <c r="C1850" s="85" t="str" cm="1">
        <f t="array" ref="C1850">IFERROR(INDEX('03.Muestra'!$F$8:$F$42,SMALL(IF("Página Web"='03.Muestra'!$D$8:$D$42,ROW('03.Muestra'!$F$8:$F$42)-MIN(ROW('03.Muestra'!$D$8:$D$42))+1,""),ROW()-1842)),"")</f>
        <v>https://bocm.es/contacto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Accesibilidad</v>
      </c>
      <c r="C1851" s="85" t="str" cm="1">
        <f t="array" ref="C1851">IFERROR(INDEX('03.Muestra'!$F$8:$F$42,SMALL(IF("Página Web"='03.Muestra'!$D$8:$D$42,ROW('03.Muestra'!$F$8:$F$42)-MIN(ROW('03.Muestra'!$D$8:$D$42))+1,""),ROW()-1842)),"")</f>
        <v>https://bocm.es/declaracion-de-accesibilidad</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Mapa web</v>
      </c>
      <c r="C1852" s="85" t="str" cm="1">
        <f t="array" ref="C1852">IFERROR(INDEX('03.Muestra'!$F$8:$F$42,SMALL(IF("Página Web"='03.Muestra'!$D$8:$D$42,ROW('03.Muestra'!$F$8:$F$42)-MIN(ROW('03.Muestra'!$D$8:$D$42))+1,""),ROW()-1842)),"")</f>
        <v>https://bocm.es/mapa-web</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Búsqueda avanzada</v>
      </c>
      <c r="C1853" s="85" t="str" cm="1">
        <f t="array" ref="C1853">IFERROR(INDEX('03.Muestra'!$F$8:$F$42,SMALL(IF("Página Web"='03.Muestra'!$D$8:$D$42,ROW('03.Muestra'!$F$8:$F$42)-MIN(ROW('03.Muestra'!$D$8:$D$42))+1,""),ROW()-1842)),"")</f>
        <v>https://bocm.es/advanced-search</v>
      </c>
      <c r="D1853" s="99" t="s">
        <v>104</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https://bocm.es/</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Último BOCM</v>
      </c>
      <c r="C1882" s="85" t="str" cm="1">
        <f t="array" ref="C1882">IFERROR(INDEX('03.Muestra'!$F$8:$F$42,SMALL(IF("Página Web"='03.Muestra'!$D$8:$D$42,ROW('03.Muestra'!$F$8:$F$42)-MIN(ROW('03.Muestra'!$D$8:$D$42))+1,""),ROW()-1880)),"")</f>
        <v>https://bocm.es/ultimo-bocm</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Autenticación</v>
      </c>
      <c r="C1883" s="85" t="str" cm="1">
        <f t="array" ref="C1883">IFERROR(INDEX('03.Muestra'!$F$8:$F$42,SMALL(IF("Página Web"='03.Muestra'!$D$8:$D$42,ROW('03.Muestra'!$F$8:$F$42)-MIN(ROW('03.Muestra'!$D$8:$D$42))+1,""),ROW()-1880)),"")</f>
        <v>https://bocm.es/autentificacion-verificacion</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Qué es BOCM</v>
      </c>
      <c r="C1884" s="85" t="str" cm="1">
        <f t="array" ref="C1884">IFERROR(INDEX('03.Muestra'!$F$8:$F$42,SMALL(IF("Página Web"='03.Muestra'!$D$8:$D$42,ROW('03.Muestra'!$F$8:$F$42)-MIN(ROW('03.Muestra'!$D$8:$D$42))+1,""),ROW()-1880)),"")</f>
        <v>https://bocm.es/que-es-bocm</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Otros Boletines</v>
      </c>
      <c r="C1885" s="85" t="str" cm="1">
        <f t="array" ref="C1885">IFERROR(INDEX('03.Muestra'!$F$8:$F$42,SMALL(IF("Página Web"='03.Muestra'!$D$8:$D$42,ROW('03.Muestra'!$F$8:$F$42)-MIN(ROW('03.Muestra'!$D$8:$D$42))+1,""),ROW()-1880)),"")</f>
        <v>https://bocm.es/boletin-oficial-del-estado-boletines-autonomicos-y-de-la-provincia-de-madrid</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Aviso legal</v>
      </c>
      <c r="C1886" s="85" t="str" cm="1">
        <f t="array" ref="C1886">IFERROR(INDEX('03.Muestra'!$F$8:$F$42,SMALL(IF("Página Web"='03.Muestra'!$D$8:$D$42,ROW('03.Muestra'!$F$8:$F$42)-MIN(ROW('03.Muestra'!$D$8:$D$42))+1,""),ROW()-1880)),"")</f>
        <v>https://bocm.es/aviso-legal</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Privacidad</v>
      </c>
      <c r="C1887" s="85" t="str" cm="1">
        <f t="array" ref="C1887">IFERROR(INDEX('03.Muestra'!$F$8:$F$42,SMALL(IF("Página Web"='03.Muestra'!$D$8:$D$42,ROW('03.Muestra'!$F$8:$F$42)-MIN(ROW('03.Muestra'!$D$8:$D$42))+1,""),ROW()-1880)),"")</f>
        <v>https://bocm.es/privacidad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Contacto</v>
      </c>
      <c r="C1888" s="85" t="str" cm="1">
        <f t="array" ref="C1888">IFERROR(INDEX('03.Muestra'!$F$8:$F$42,SMALL(IF("Página Web"='03.Muestra'!$D$8:$D$42,ROW('03.Muestra'!$F$8:$F$42)-MIN(ROW('03.Muestra'!$D$8:$D$42))+1,""),ROW()-1880)),"")</f>
        <v>https://bocm.es/contacto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Accesibilidad</v>
      </c>
      <c r="C1889" s="85" t="str" cm="1">
        <f t="array" ref="C1889">IFERROR(INDEX('03.Muestra'!$F$8:$F$42,SMALL(IF("Página Web"='03.Muestra'!$D$8:$D$42,ROW('03.Muestra'!$F$8:$F$42)-MIN(ROW('03.Muestra'!$D$8:$D$42))+1,""),ROW()-1880)),"")</f>
        <v>https://bocm.es/declaracion-de-accesibilidad</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Mapa web</v>
      </c>
      <c r="C1890" s="85" t="str" cm="1">
        <f t="array" ref="C1890">IFERROR(INDEX('03.Muestra'!$F$8:$F$42,SMALL(IF("Página Web"='03.Muestra'!$D$8:$D$42,ROW('03.Muestra'!$F$8:$F$42)-MIN(ROW('03.Muestra'!$D$8:$D$42))+1,""),ROW()-1880)),"")</f>
        <v>https://bocm.es/mapa-web</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Búsqueda avanzada</v>
      </c>
      <c r="C1891" s="85" t="str" cm="1">
        <f t="array" ref="C1891">IFERROR(INDEX('03.Muestra'!$F$8:$F$42,SMALL(IF("Página Web"='03.Muestra'!$D$8:$D$42,ROW('03.Muestra'!$F$8:$F$42)-MIN(ROW('03.Muestra'!$D$8:$D$42))+1,""),ROW()-1880)),"")</f>
        <v>https://bocm.es/advanced-search</v>
      </c>
      <c r="D1891" s="99" t="s">
        <v>94</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7A0131D375F8942840A1CC2C1023CA6" ma:contentTypeVersion="8" ma:contentTypeDescription="Crear nuevo documento." ma:contentTypeScope="" ma:versionID="23f557f5d07b78d8e978587ecb39997c">
  <xsd:schema xmlns:xsd="http://www.w3.org/2001/XMLSchema" xmlns:xs="http://www.w3.org/2001/XMLSchema" xmlns:p="http://schemas.microsoft.com/office/2006/metadata/properties" xmlns:ns2="5a98446a-8822-42c8-9568-615d53a4e550" targetNamespace="http://schemas.microsoft.com/office/2006/metadata/properties" ma:root="true" ma:fieldsID="06af6f1ef733b419f00d5e7fc2c306bb" ns2:_="">
    <xsd:import namespace="5a98446a-8822-42c8-9568-615d53a4e5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98446a-8822-42c8-9568-615d53a4e5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998BB9-68F9-4C0A-8870-680D0586B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98446a-8822-42c8-9568-615d53a4e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FF70696-9632-4034-9007-B84685F188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2024-09-30T09:50:16Z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0x01010097A0131D375F8942840A1CC2C1023CA6</vt:lpwstr>
  </property>
  <property fmtid="{D5CDD505-2E9C-101B-9397-08002B2CF9AE}" pid="10" name="MSIP_Label_ecb69475-382c-4c7a-b21d-8ca64eeef1bd_Enabled">
    <vt:lpwstr>true</vt:lpwstr>
  </property>
  <property fmtid="{D5CDD505-2E9C-101B-9397-08002B2CF9AE}" pid="11" name="MSIP_Label_ecb69475-382c-4c7a-b21d-8ca64eeef1bd_SetDate">
    <vt:lpwstr>2024-08-01T05:49:55Z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a0eb6fce-4e2a-49ac-a38e-953d012d5ebd</vt:lpwstr>
  </property>
  <property fmtid="{D5CDD505-2E9C-101B-9397-08002B2CF9AE}" pid="16" name="MSIP_Label_ecb69475-382c-4c7a-b21d-8ca64eeef1bd_ContentBits">
    <vt:lpwstr>0</vt:lpwstr>
  </property>
</Properties>
</file>